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filterPrivacy="1" defaultThemeVersion="124226"/>
  <xr:revisionPtr revIDLastSave="760" documentId="8_{D4FF9953-5D24-4326-9D52-CC04F733E1A5}" xr6:coauthVersionLast="47" xr6:coauthVersionMax="47" xr10:uidLastSave="{1EA3E16C-4E25-674F-BACE-93C136C01D34}"/>
  <bookViews>
    <workbookView xWindow="0" yWindow="760" windowWidth="30240" windowHeight="17700" tabRatio="874" xr2:uid="{00000000-000D-0000-FFFF-FFFF00000000}"/>
  </bookViews>
  <sheets>
    <sheet name="Tax Cut Calculator" sheetId="11" r:id="rId1"/>
    <sheet name="HI" sheetId="1" state="hidden" r:id="rId2"/>
    <sheet name="Index" sheetId="57" state="hidden" r:id="rId3"/>
  </sheets>
  <definedNames>
    <definedName name="_xlnm._FilterDatabase" localSheetId="0" hidden="1">'Tax Cut Calculator'!$B$1:$N$1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9" i="1" l="1"/>
  <c r="AN29" i="1"/>
  <c r="AI29" i="1"/>
  <c r="AD29" i="1"/>
  <c r="Y29" i="1"/>
  <c r="T29" i="1"/>
  <c r="O29" i="1"/>
  <c r="J29" i="1"/>
  <c r="E29" i="1"/>
  <c r="AQ7" i="1"/>
  <c r="AQ8" i="1" s="1"/>
  <c r="AL7" i="1"/>
  <c r="AL8" i="1" s="1"/>
  <c r="AG7" i="1"/>
  <c r="AB7" i="1"/>
  <c r="W7" i="1"/>
  <c r="W8" i="1" s="1"/>
  <c r="R7" i="1"/>
  <c r="R8" i="1" s="1"/>
  <c r="M7" i="1"/>
  <c r="M8" i="1" s="1"/>
  <c r="H7" i="1"/>
  <c r="H8" i="1" s="1"/>
  <c r="C7" i="1"/>
  <c r="C8" i="1" s="1"/>
  <c r="E51" i="1"/>
  <c r="AR59" i="1"/>
  <c r="AR60" i="1" s="1"/>
  <c r="AR61" i="1" s="1"/>
  <c r="AR62" i="1" s="1"/>
  <c r="AR63" i="1" s="1"/>
  <c r="AR64" i="1" s="1"/>
  <c r="AR65" i="1" s="1"/>
  <c r="AR66" i="1" s="1"/>
  <c r="AR67" i="1" s="1"/>
  <c r="AR68" i="1" s="1"/>
  <c r="AR69" i="1" s="1"/>
  <c r="AS51" i="1"/>
  <c r="AR37" i="1"/>
  <c r="AR38" i="1" s="1"/>
  <c r="AR39" i="1" s="1"/>
  <c r="AR40" i="1" s="1"/>
  <c r="AR41" i="1" s="1"/>
  <c r="AR42" i="1" s="1"/>
  <c r="AR43" i="1" s="1"/>
  <c r="AR44" i="1" s="1"/>
  <c r="AR45" i="1" s="1"/>
  <c r="AR46" i="1" s="1"/>
  <c r="AR47" i="1" s="1"/>
  <c r="AR16" i="1"/>
  <c r="AR17" i="1" s="1"/>
  <c r="AR18" i="1" s="1"/>
  <c r="AR19" i="1" s="1"/>
  <c r="AR20" i="1" s="1"/>
  <c r="AR21" i="1" s="1"/>
  <c r="AR22" i="1" s="1"/>
  <c r="AR23" i="1" s="1"/>
  <c r="AR24" i="1" s="1"/>
  <c r="AR25" i="1" s="1"/>
  <c r="AR15" i="1"/>
  <c r="AM59" i="1"/>
  <c r="AM60" i="1" s="1"/>
  <c r="AM61" i="1" s="1"/>
  <c r="AM62" i="1" s="1"/>
  <c r="AM63" i="1" s="1"/>
  <c r="AM64" i="1" s="1"/>
  <c r="AM65" i="1" s="1"/>
  <c r="AM66" i="1" s="1"/>
  <c r="AM67" i="1" s="1"/>
  <c r="AM68" i="1" s="1"/>
  <c r="AM69" i="1" s="1"/>
  <c r="AN51" i="1"/>
  <c r="AM37" i="1"/>
  <c r="AM38" i="1" s="1"/>
  <c r="AM39" i="1" s="1"/>
  <c r="AM40" i="1" s="1"/>
  <c r="AM41" i="1" s="1"/>
  <c r="AM42" i="1" s="1"/>
  <c r="AM43" i="1" s="1"/>
  <c r="AM44" i="1" s="1"/>
  <c r="AM45" i="1" s="1"/>
  <c r="AM46" i="1" s="1"/>
  <c r="AM47" i="1" s="1"/>
  <c r="AM16" i="1"/>
  <c r="AM17" i="1" s="1"/>
  <c r="AM18" i="1" s="1"/>
  <c r="AM19" i="1" s="1"/>
  <c r="AM20" i="1" s="1"/>
  <c r="AM21" i="1" s="1"/>
  <c r="AM22" i="1" s="1"/>
  <c r="AM23" i="1" s="1"/>
  <c r="AM24" i="1" s="1"/>
  <c r="AM25" i="1" s="1"/>
  <c r="AM15" i="1"/>
  <c r="AH60" i="1"/>
  <c r="AH61" i="1" s="1"/>
  <c r="AH62" i="1" s="1"/>
  <c r="AH63" i="1" s="1"/>
  <c r="AH64" i="1" s="1"/>
  <c r="AH65" i="1" s="1"/>
  <c r="AH66" i="1" s="1"/>
  <c r="AH67" i="1" s="1"/>
  <c r="AH68" i="1" s="1"/>
  <c r="AH69" i="1" s="1"/>
  <c r="AH59" i="1"/>
  <c r="AI51" i="1"/>
  <c r="AH38" i="1"/>
  <c r="AH39" i="1" s="1"/>
  <c r="AH40" i="1" s="1"/>
  <c r="AH41" i="1" s="1"/>
  <c r="AH42" i="1" s="1"/>
  <c r="AH43" i="1" s="1"/>
  <c r="AH44" i="1" s="1"/>
  <c r="AH45" i="1" s="1"/>
  <c r="AH46" i="1" s="1"/>
  <c r="AH47" i="1" s="1"/>
  <c r="AH37" i="1"/>
  <c r="AH15" i="1"/>
  <c r="AH16" i="1" s="1"/>
  <c r="AH17" i="1" s="1"/>
  <c r="AH18" i="1" s="1"/>
  <c r="AH19" i="1" s="1"/>
  <c r="AH20" i="1" s="1"/>
  <c r="AH21" i="1" s="1"/>
  <c r="AH22" i="1" s="1"/>
  <c r="AH23" i="1" s="1"/>
  <c r="AH24" i="1" s="1"/>
  <c r="AH25" i="1" s="1"/>
  <c r="AC59" i="1"/>
  <c r="AC60" i="1" s="1"/>
  <c r="AC61" i="1" s="1"/>
  <c r="AC62" i="1" s="1"/>
  <c r="AC63" i="1" s="1"/>
  <c r="AC64" i="1" s="1"/>
  <c r="AC65" i="1" s="1"/>
  <c r="AC66" i="1" s="1"/>
  <c r="AC67" i="1" s="1"/>
  <c r="AC68" i="1" s="1"/>
  <c r="AC69" i="1" s="1"/>
  <c r="AD51" i="1"/>
  <c r="AC37" i="1"/>
  <c r="AC38" i="1" s="1"/>
  <c r="AC39" i="1" s="1"/>
  <c r="AC40" i="1" s="1"/>
  <c r="AC41" i="1" s="1"/>
  <c r="AC42" i="1" s="1"/>
  <c r="AC43" i="1" s="1"/>
  <c r="AC44" i="1" s="1"/>
  <c r="AC45" i="1" s="1"/>
  <c r="AC46" i="1" s="1"/>
  <c r="AC47" i="1" s="1"/>
  <c r="AC16" i="1"/>
  <c r="AC17" i="1" s="1"/>
  <c r="AC18" i="1" s="1"/>
  <c r="AC19" i="1" s="1"/>
  <c r="AC20" i="1" s="1"/>
  <c r="AC21" i="1" s="1"/>
  <c r="AC22" i="1" s="1"/>
  <c r="AC23" i="1" s="1"/>
  <c r="AC24" i="1" s="1"/>
  <c r="AC25" i="1" s="1"/>
  <c r="AC15" i="1"/>
  <c r="X60" i="1"/>
  <c r="X61" i="1" s="1"/>
  <c r="X62" i="1" s="1"/>
  <c r="X63" i="1" s="1"/>
  <c r="X64" i="1" s="1"/>
  <c r="X65" i="1" s="1"/>
  <c r="X66" i="1" s="1"/>
  <c r="X67" i="1" s="1"/>
  <c r="X68" i="1" s="1"/>
  <c r="X69" i="1" s="1"/>
  <c r="X59" i="1"/>
  <c r="Y51" i="1"/>
  <c r="X38" i="1"/>
  <c r="X39" i="1" s="1"/>
  <c r="X40" i="1" s="1"/>
  <c r="X41" i="1" s="1"/>
  <c r="X42" i="1" s="1"/>
  <c r="X43" i="1" s="1"/>
  <c r="X44" i="1" s="1"/>
  <c r="X45" i="1" s="1"/>
  <c r="X46" i="1" s="1"/>
  <c r="X47" i="1" s="1"/>
  <c r="X37" i="1"/>
  <c r="X15" i="1"/>
  <c r="X16" i="1" s="1"/>
  <c r="X17" i="1" s="1"/>
  <c r="X18" i="1" s="1"/>
  <c r="X19" i="1" s="1"/>
  <c r="X20" i="1" s="1"/>
  <c r="X21" i="1" s="1"/>
  <c r="X22" i="1" s="1"/>
  <c r="X23" i="1" s="1"/>
  <c r="X24" i="1" s="1"/>
  <c r="X25" i="1" s="1"/>
  <c r="S60" i="1"/>
  <c r="S61" i="1" s="1"/>
  <c r="S62" i="1" s="1"/>
  <c r="S63" i="1" s="1"/>
  <c r="S64" i="1" s="1"/>
  <c r="S65" i="1" s="1"/>
  <c r="S66" i="1" s="1"/>
  <c r="S67" i="1" s="1"/>
  <c r="S68" i="1" s="1"/>
  <c r="S69" i="1" s="1"/>
  <c r="S59" i="1"/>
  <c r="T51" i="1"/>
  <c r="S38" i="1"/>
  <c r="S39" i="1" s="1"/>
  <c r="S40" i="1" s="1"/>
  <c r="S41" i="1" s="1"/>
  <c r="S42" i="1" s="1"/>
  <c r="S43" i="1" s="1"/>
  <c r="S44" i="1" s="1"/>
  <c r="S45" i="1" s="1"/>
  <c r="S46" i="1" s="1"/>
  <c r="S47" i="1" s="1"/>
  <c r="S37" i="1"/>
  <c r="S15" i="1"/>
  <c r="S16" i="1" s="1"/>
  <c r="S17" i="1" s="1"/>
  <c r="S18" i="1" s="1"/>
  <c r="S19" i="1" s="1"/>
  <c r="S20" i="1" s="1"/>
  <c r="S21" i="1" s="1"/>
  <c r="S22" i="1" s="1"/>
  <c r="S23" i="1" s="1"/>
  <c r="S24" i="1" s="1"/>
  <c r="S25" i="1" s="1"/>
  <c r="N60" i="1"/>
  <c r="N61" i="1" s="1"/>
  <c r="N62" i="1" s="1"/>
  <c r="N63" i="1" s="1"/>
  <c r="N64" i="1" s="1"/>
  <c r="N65" i="1" s="1"/>
  <c r="N66" i="1" s="1"/>
  <c r="N67" i="1" s="1"/>
  <c r="N68" i="1" s="1"/>
  <c r="N69" i="1" s="1"/>
  <c r="N59" i="1"/>
  <c r="O51" i="1"/>
  <c r="N38" i="1"/>
  <c r="N39" i="1" s="1"/>
  <c r="N40" i="1" s="1"/>
  <c r="N41" i="1" s="1"/>
  <c r="N42" i="1" s="1"/>
  <c r="N43" i="1" s="1"/>
  <c r="N44" i="1" s="1"/>
  <c r="N45" i="1" s="1"/>
  <c r="N46" i="1" s="1"/>
  <c r="N47" i="1" s="1"/>
  <c r="N37" i="1"/>
  <c r="N15" i="1"/>
  <c r="N16" i="1" s="1"/>
  <c r="N17" i="1" s="1"/>
  <c r="N18" i="1" s="1"/>
  <c r="N19" i="1" s="1"/>
  <c r="N20" i="1" s="1"/>
  <c r="N21" i="1" s="1"/>
  <c r="N22" i="1" s="1"/>
  <c r="N23" i="1" s="1"/>
  <c r="N24" i="1" s="1"/>
  <c r="N25" i="1" s="1"/>
  <c r="G68" i="1"/>
  <c r="G67" i="1"/>
  <c r="G66" i="1"/>
  <c r="G65" i="1"/>
  <c r="G64" i="1"/>
  <c r="G63" i="1"/>
  <c r="G62" i="1"/>
  <c r="G61" i="1"/>
  <c r="G60" i="1"/>
  <c r="G59" i="1"/>
  <c r="G58" i="1"/>
  <c r="I59" i="1" s="1"/>
  <c r="I60" i="1" s="1"/>
  <c r="I61" i="1" s="1"/>
  <c r="I62" i="1" s="1"/>
  <c r="I63" i="1" s="1"/>
  <c r="I64" i="1" s="1"/>
  <c r="I65" i="1" s="1"/>
  <c r="I66" i="1" s="1"/>
  <c r="I67" i="1" s="1"/>
  <c r="I68" i="1" s="1"/>
  <c r="I69" i="1" s="1"/>
  <c r="J51" i="1"/>
  <c r="G46" i="1"/>
  <c r="G45" i="1"/>
  <c r="G44" i="1"/>
  <c r="G43" i="1"/>
  <c r="G42" i="1"/>
  <c r="G41" i="1"/>
  <c r="G40" i="1"/>
  <c r="G39" i="1"/>
  <c r="G38" i="1"/>
  <c r="I37" i="1"/>
  <c r="I38" i="1" s="1"/>
  <c r="I39" i="1" s="1"/>
  <c r="I40" i="1" s="1"/>
  <c r="I41" i="1" s="1"/>
  <c r="I42" i="1" s="1"/>
  <c r="I43" i="1" s="1"/>
  <c r="I44" i="1" s="1"/>
  <c r="I45" i="1" s="1"/>
  <c r="I46" i="1" s="1"/>
  <c r="I47" i="1" s="1"/>
  <c r="G37" i="1"/>
  <c r="G36" i="1"/>
  <c r="G24" i="1"/>
  <c r="G23" i="1"/>
  <c r="G22" i="1"/>
  <c r="G21" i="1"/>
  <c r="G20" i="1"/>
  <c r="G19" i="1"/>
  <c r="G18" i="1"/>
  <c r="G17" i="1"/>
  <c r="G16" i="1"/>
  <c r="G15" i="1"/>
  <c r="G14" i="1"/>
  <c r="I15" i="1" s="1"/>
  <c r="I16" i="1" s="1"/>
  <c r="I17" i="1" s="1"/>
  <c r="I18" i="1" s="1"/>
  <c r="I19" i="1" s="1"/>
  <c r="I20" i="1" s="1"/>
  <c r="I21" i="1" s="1"/>
  <c r="I22" i="1" s="1"/>
  <c r="I23" i="1" s="1"/>
  <c r="I24" i="1" s="1"/>
  <c r="I25" i="1" s="1"/>
  <c r="C51" i="1"/>
  <c r="C29" i="1"/>
  <c r="H29" i="1" s="1"/>
  <c r="C52" i="1" l="1"/>
  <c r="H30" i="1"/>
  <c r="H32" i="1" s="1"/>
  <c r="G18" i="11"/>
  <c r="M29" i="1"/>
  <c r="AB8" i="1"/>
  <c r="AB9" i="1" s="1"/>
  <c r="AB11" i="1" s="1"/>
  <c r="H51" i="1"/>
  <c r="H18" i="11" s="1"/>
  <c r="AG8" i="1"/>
  <c r="R29" i="1"/>
  <c r="C30" i="1"/>
  <c r="AQ10" i="1"/>
  <c r="AQ9" i="1"/>
  <c r="AL10" i="1"/>
  <c r="AL9" i="1"/>
  <c r="AL11" i="1" s="1"/>
  <c r="W10" i="1"/>
  <c r="W9" i="1"/>
  <c r="W11" i="1" s="1"/>
  <c r="R10" i="1"/>
  <c r="R9" i="1"/>
  <c r="R11" i="1" s="1"/>
  <c r="M10" i="1"/>
  <c r="M9" i="1"/>
  <c r="M11" i="1" s="1"/>
  <c r="H9" i="1"/>
  <c r="H11" i="1" s="1"/>
  <c r="H10" i="1"/>
  <c r="AG10" i="1" l="1"/>
  <c r="AQ11" i="1"/>
  <c r="H31" i="1"/>
  <c r="H33" i="1" s="1"/>
  <c r="M30" i="1"/>
  <c r="M31" i="1" s="1"/>
  <c r="I18" i="11"/>
  <c r="AB10" i="1"/>
  <c r="AG9" i="1"/>
  <c r="H52" i="1"/>
  <c r="H19" i="11" s="1"/>
  <c r="M51" i="1"/>
  <c r="R30" i="1"/>
  <c r="W29" i="1"/>
  <c r="AG11" i="1" l="1"/>
  <c r="M33" i="1"/>
  <c r="M32" i="1"/>
  <c r="I19" i="11"/>
  <c r="W30" i="1"/>
  <c r="AB29" i="1"/>
  <c r="R32" i="1"/>
  <c r="R31" i="1"/>
  <c r="R51" i="1"/>
  <c r="J18" i="11" s="1"/>
  <c r="M52" i="1"/>
  <c r="H54" i="1"/>
  <c r="H21" i="11" s="1"/>
  <c r="H53" i="1"/>
  <c r="H20" i="11" s="1"/>
  <c r="R33" i="1" l="1"/>
  <c r="H55" i="1"/>
  <c r="H22" i="11" s="1"/>
  <c r="M53" i="1"/>
  <c r="M54" i="1"/>
  <c r="I21" i="11" s="1"/>
  <c r="W51" i="1"/>
  <c r="K18" i="11" s="1"/>
  <c r="R52" i="1"/>
  <c r="J19" i="11" s="1"/>
  <c r="W32" i="1"/>
  <c r="W31" i="1"/>
  <c r="AB30" i="1"/>
  <c r="AG29" i="1"/>
  <c r="M55" i="1" l="1"/>
  <c r="I22" i="11" s="1"/>
  <c r="I20" i="11"/>
  <c r="W33" i="1"/>
  <c r="AB32" i="1"/>
  <c r="AB31" i="1"/>
  <c r="AG30" i="1"/>
  <c r="AL29" i="1"/>
  <c r="R54" i="1"/>
  <c r="J21" i="11" s="1"/>
  <c r="R53" i="1"/>
  <c r="AB51" i="1"/>
  <c r="L18" i="11" s="1"/>
  <c r="W52" i="1"/>
  <c r="K19" i="11" s="1"/>
  <c r="R55" i="1" l="1"/>
  <c r="J22" i="11" s="1"/>
  <c r="J20" i="11"/>
  <c r="AB33" i="1"/>
  <c r="AG51" i="1"/>
  <c r="M18" i="11" s="1"/>
  <c r="AB52" i="1"/>
  <c r="L19" i="11" s="1"/>
  <c r="AL30" i="1"/>
  <c r="AQ29" i="1"/>
  <c r="W54" i="1"/>
  <c r="K21" i="11" s="1"/>
  <c r="W53" i="1"/>
  <c r="AG32" i="1"/>
  <c r="AG31" i="1"/>
  <c r="W55" i="1" l="1"/>
  <c r="K22" i="11" s="1"/>
  <c r="K20" i="11"/>
  <c r="AQ30" i="1"/>
  <c r="AG33" i="1"/>
  <c r="AL51" i="1"/>
  <c r="N18" i="11" s="1"/>
  <c r="AG52" i="1"/>
  <c r="M19" i="11" s="1"/>
  <c r="AB54" i="1"/>
  <c r="L21" i="11" s="1"/>
  <c r="AB53" i="1"/>
  <c r="AL32" i="1"/>
  <c r="AL31" i="1"/>
  <c r="B59" i="1"/>
  <c r="B60" i="1"/>
  <c r="B61" i="1"/>
  <c r="B62" i="1"/>
  <c r="B63" i="1"/>
  <c r="B64" i="1"/>
  <c r="B65" i="1"/>
  <c r="B66" i="1"/>
  <c r="B67" i="1"/>
  <c r="B68" i="1"/>
  <c r="B58" i="1"/>
  <c r="B37" i="1"/>
  <c r="B38" i="1"/>
  <c r="B39" i="1"/>
  <c r="B40" i="1"/>
  <c r="B41" i="1"/>
  <c r="B42" i="1"/>
  <c r="B43" i="1"/>
  <c r="B44" i="1"/>
  <c r="B45" i="1"/>
  <c r="B46" i="1"/>
  <c r="B36" i="1"/>
  <c r="B15" i="1"/>
  <c r="B16" i="1"/>
  <c r="B17" i="1"/>
  <c r="B18" i="1"/>
  <c r="B19" i="1"/>
  <c r="B20" i="1"/>
  <c r="B21" i="1"/>
  <c r="B22" i="1"/>
  <c r="B23" i="1"/>
  <c r="B24" i="1"/>
  <c r="B14" i="1"/>
  <c r="AB55" i="1" l="1"/>
  <c r="L22" i="11" s="1"/>
  <c r="L20" i="11"/>
  <c r="AQ32" i="1"/>
  <c r="AQ31" i="1"/>
  <c r="AL33" i="1"/>
  <c r="AG53" i="1"/>
  <c r="AG54" i="1"/>
  <c r="M21" i="11" s="1"/>
  <c r="AQ51" i="1"/>
  <c r="AL52" i="1"/>
  <c r="N19" i="11" s="1"/>
  <c r="G19" i="11"/>
  <c r="AG55" i="1" l="1"/>
  <c r="M22" i="11" s="1"/>
  <c r="M20" i="11"/>
  <c r="AQ52" i="1"/>
  <c r="O19" i="11" s="1"/>
  <c r="O18" i="11"/>
  <c r="AQ33" i="1"/>
  <c r="AL53" i="1"/>
  <c r="AL54" i="1"/>
  <c r="N21" i="11" s="1"/>
  <c r="D15" i="1"/>
  <c r="D16" i="1" s="1"/>
  <c r="AQ54" i="1" l="1"/>
  <c r="O21" i="11" s="1"/>
  <c r="AQ53" i="1"/>
  <c r="AQ55" i="1" s="1"/>
  <c r="AL55" i="1"/>
  <c r="N22" i="11" s="1"/>
  <c r="N20" i="11"/>
  <c r="O22" i="11"/>
  <c r="O20" i="11"/>
  <c r="C32" i="1"/>
  <c r="D59" i="1"/>
  <c r="D60" i="1" s="1"/>
  <c r="D61" i="1" s="1"/>
  <c r="D62" i="1" s="1"/>
  <c r="D63" i="1" s="1"/>
  <c r="D64" i="1" s="1"/>
  <c r="D65" i="1" s="1"/>
  <c r="D66" i="1" s="1"/>
  <c r="C54" i="1"/>
  <c r="D37" i="1"/>
  <c r="D17" i="1"/>
  <c r="D18" i="1" s="1"/>
  <c r="D19" i="1" s="1"/>
  <c r="C10" i="1"/>
  <c r="G21" i="11" l="1"/>
  <c r="D20" i="1"/>
  <c r="D21" i="1" s="1"/>
  <c r="C53" i="1"/>
  <c r="C55" i="1" s="1"/>
  <c r="D67" i="1"/>
  <c r="D68" i="1" s="1"/>
  <c r="D69" i="1" s="1"/>
  <c r="D38" i="1"/>
  <c r="D39" i="1" s="1"/>
  <c r="D40" i="1" s="1"/>
  <c r="D41" i="1" s="1"/>
  <c r="D22" i="1" l="1"/>
  <c r="D23" i="1" s="1"/>
  <c r="D24" i="1" s="1"/>
  <c r="D25" i="1" s="1"/>
  <c r="C9" i="1"/>
  <c r="D42" i="1"/>
  <c r="D43" i="1" s="1"/>
  <c r="D44" i="1" s="1"/>
  <c r="C11" i="1" l="1"/>
  <c r="C31" i="1"/>
  <c r="G20" i="11" s="1"/>
  <c r="I11" i="11" s="1"/>
  <c r="D45" i="1"/>
  <c r="D46" i="1" s="1"/>
  <c r="D47" i="1" s="1"/>
  <c r="N23" i="11" l="1"/>
  <c r="O23" i="11"/>
  <c r="I6" i="11" s="1"/>
  <c r="L23" i="11"/>
  <c r="H23" i="11"/>
  <c r="I23" i="11"/>
  <c r="G23" i="11"/>
  <c r="J23" i="11"/>
  <c r="K23" i="11"/>
  <c r="M23" i="11"/>
  <c r="C33" i="1"/>
  <c r="G22" i="11" s="1"/>
  <c r="I9" i="11" l="1"/>
</calcChain>
</file>

<file path=xl/sharedStrings.xml><?xml version="1.0" encoding="utf-8"?>
<sst xmlns="http://schemas.openxmlformats.org/spreadsheetml/2006/main" count="355" uniqueCount="44">
  <si>
    <t>Taxable income</t>
  </si>
  <si>
    <t>Income Tax</t>
  </si>
  <si>
    <t>Marginal Rate</t>
  </si>
  <si>
    <t>Effective Rate</t>
  </si>
  <si>
    <t>Married Filing Jointly</t>
  </si>
  <si>
    <t>Hawaii</t>
  </si>
  <si>
    <t>Income Tax  Calculator 2022</t>
  </si>
  <si>
    <t>Single Filers</t>
  </si>
  <si>
    <t>Total Income</t>
  </si>
  <si>
    <t>Exemption</t>
  </si>
  <si>
    <t>Tax Bracket</t>
  </si>
  <si>
    <t>Rate</t>
  </si>
  <si>
    <t>Cumulative</t>
  </si>
  <si>
    <t>Maried Joint Filers</t>
  </si>
  <si>
    <t>Assuming 2 dependents</t>
  </si>
  <si>
    <t>Head of Household</t>
  </si>
  <si>
    <t>Standard deduction</t>
  </si>
  <si>
    <t>Taxable Income</t>
  </si>
  <si>
    <t>Income</t>
  </si>
  <si>
    <t>Tax Savings</t>
  </si>
  <si>
    <t>Married Joint Filers</t>
  </si>
  <si>
    <t>Single/ Married Filing Separately</t>
  </si>
  <si>
    <t>Year</t>
  </si>
  <si>
    <t xml:space="preserve">Phased Tax Cut </t>
  </si>
  <si>
    <t xml:space="preserve">Marginal Rate </t>
  </si>
  <si>
    <t>Existing Tax Law</t>
  </si>
  <si>
    <t>updated: April 30, 2024</t>
  </si>
  <si>
    <t>Current Law</t>
  </si>
  <si>
    <t>Income Tax Due</t>
  </si>
  <si>
    <t>1)</t>
  </si>
  <si>
    <t>2)</t>
  </si>
  <si>
    <t>3)</t>
  </si>
  <si>
    <t>Steps:</t>
  </si>
  <si>
    <t>Select your tax filing status</t>
  </si>
  <si>
    <t>Input your Hawaii Adjusted Gross Income</t>
  </si>
  <si>
    <t>Based on the information you input,</t>
  </si>
  <si>
    <t xml:space="preserve">
Follow the three steps to calculate your expected tax savings</t>
  </si>
  <si>
    <t>In 2031, your annual after-tax income is estimated to increase by</t>
  </si>
  <si>
    <r>
      <rPr>
        <b/>
        <sz val="20"/>
        <color theme="3"/>
        <rFont val="Calibri"/>
        <family val="2"/>
        <scheme val="minor"/>
      </rPr>
      <t>Welcome to the Hawaii Tax Calculator!</t>
    </r>
    <r>
      <rPr>
        <sz val="11"/>
        <color theme="3"/>
        <rFont val="Calibri"/>
        <family val="2"/>
        <scheme val="minor"/>
      </rPr>
      <t xml:space="preserve">
The 2024 Legislature passed the biggest and most progressive income tax cut in Hawaii's history.
The law changes the tax code over seven years by increasing the standard deduction and amending the tax brackets to lower rates. 
Use this calculator to figure out how the tax law change affects you. 
</t>
    </r>
  </si>
  <si>
    <r>
      <t xml:space="preserve">Select the number of dependents
</t>
    </r>
    <r>
      <rPr>
        <sz val="11"/>
        <color theme="1"/>
        <rFont val="Calibri"/>
        <family val="2"/>
        <scheme val="minor"/>
      </rPr>
      <t>(Do not include your partner or spouse if selecting married filing jointly)</t>
    </r>
  </si>
  <si>
    <t>This calculator only works for taxpayers claiming the standard deduction. Taxpayers who itemize their deductions may see smaller impacts.</t>
  </si>
  <si>
    <t xml:space="preserve">Between 2024 and 2031, tax law changes are estimated to increase your take-home income by </t>
  </si>
  <si>
    <t>Estimated Tax Changes by Year</t>
  </si>
  <si>
    <t xml:space="preserve">Total Tax Liability Reduction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</si>
</sst>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0.0"/>
    <numFmt numFmtId="166" formatCode="_(* #,##0_);_(* \(#,##0\);_(* &quot;-&quot;??_);_(@_)"/>
    <numFmt numFmtId="167" formatCode="&quot;$&quot;#,##0"/>
  </numFmts>
  <fonts count="16" x14ac:knownFonts="1">
    <font>
      <sz val="11"/>
      <color theme="1"/>
      <name val="Calibri"/>
      <family val="2"/>
      <scheme val="minor"/>
    </font>
    <font>
      <sz val="11.5"/>
      <color theme="1"/>
      <name val="Times New Roman"/>
      <family val="1"/>
    </font>
    <font>
      <sz val="11"/>
      <color theme="1"/>
      <name val="Calibri"/>
      <family val="2"/>
      <scheme val="minor"/>
    </font>
    <font>
      <sz val="11"/>
      <color rgb="FFFF0000"/>
      <name val="Calibri"/>
      <family val="2"/>
      <scheme val="minor"/>
    </font>
    <font>
      <b/>
      <sz val="11"/>
      <color theme="1"/>
      <name val="Calibri"/>
      <family val="2"/>
      <scheme val="minor"/>
    </font>
    <font>
      <b/>
      <sz val="11.5"/>
      <color theme="1"/>
      <name val="Times New Roman"/>
      <family val="1"/>
    </font>
    <font>
      <b/>
      <sz val="14"/>
      <color theme="1"/>
      <name val="Calibri"/>
      <family val="2"/>
      <scheme val="minor"/>
    </font>
    <font>
      <b/>
      <sz val="12"/>
      <color theme="1"/>
      <name val="Calibri"/>
      <family val="2"/>
      <scheme val="minor"/>
    </font>
    <font>
      <sz val="12"/>
      <color theme="1"/>
      <name val="Calibri"/>
      <family val="2"/>
      <scheme val="minor"/>
    </font>
    <font>
      <b/>
      <sz val="11"/>
      <color theme="3"/>
      <name val="Calibri"/>
      <family val="2"/>
      <scheme val="minor"/>
    </font>
    <font>
      <b/>
      <sz val="16"/>
      <color theme="3"/>
      <name val="Calibri"/>
      <family val="2"/>
      <scheme val="minor"/>
    </font>
    <font>
      <sz val="11"/>
      <color theme="3"/>
      <name val="Calibri"/>
      <family val="2"/>
      <scheme val="minor"/>
    </font>
    <font>
      <b/>
      <sz val="14"/>
      <color theme="3"/>
      <name val="Calibri"/>
      <family val="2"/>
      <scheme val="minor"/>
    </font>
    <font>
      <b/>
      <sz val="20"/>
      <color theme="3"/>
      <name val="Calibri"/>
      <family val="2"/>
      <scheme val="minor"/>
    </font>
    <font>
      <b/>
      <u/>
      <sz val="22"/>
      <color theme="3"/>
      <name val="Calibri"/>
      <family val="2"/>
      <scheme val="minor"/>
    </font>
    <font>
      <b/>
      <u/>
      <sz val="20"/>
      <color theme="3"/>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79998168889431442"/>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76">
    <xf numFmtId="0" fontId="0" fillId="0" borderId="0" xfId="0"/>
    <xf numFmtId="0" fontId="1" fillId="0" borderId="0" xfId="0" applyFont="1"/>
    <xf numFmtId="3" fontId="0" fillId="0" borderId="0" xfId="0" applyNumberFormat="1"/>
    <xf numFmtId="10" fontId="0" fillId="0" borderId="0" xfId="0" applyNumberFormat="1"/>
    <xf numFmtId="164" fontId="0" fillId="0" borderId="0" xfId="0" applyNumberFormat="1"/>
    <xf numFmtId="0" fontId="0" fillId="2" borderId="0" xfId="0" applyFill="1"/>
    <xf numFmtId="164" fontId="0" fillId="2" borderId="0" xfId="0" applyNumberFormat="1" applyFill="1"/>
    <xf numFmtId="165" fontId="0" fillId="0" borderId="0" xfId="0" applyNumberFormat="1"/>
    <xf numFmtId="165" fontId="0" fillId="2" borderId="0" xfId="0" applyNumberFormat="1" applyFill="1"/>
    <xf numFmtId="165" fontId="0" fillId="3" borderId="0" xfId="0" applyNumberFormat="1" applyFill="1"/>
    <xf numFmtId="0" fontId="0" fillId="0" borderId="4" xfId="0" applyBorder="1"/>
    <xf numFmtId="0" fontId="0" fillId="0" borderId="6" xfId="0" applyBorder="1"/>
    <xf numFmtId="0" fontId="0" fillId="0" borderId="7" xfId="0" applyBorder="1"/>
    <xf numFmtId="0" fontId="4" fillId="0" borderId="4" xfId="0" applyFont="1" applyBorder="1"/>
    <xf numFmtId="0" fontId="0" fillId="0" borderId="0" xfId="0" applyAlignment="1">
      <alignment horizontal="center" wrapText="1"/>
    </xf>
    <xf numFmtId="0" fontId="4" fillId="0" borderId="0" xfId="0" applyFont="1"/>
    <xf numFmtId="166" fontId="0" fillId="0" borderId="4" xfId="1" applyNumberFormat="1" applyFont="1" applyBorder="1"/>
    <xf numFmtId="166" fontId="0" fillId="0" borderId="0" xfId="1" applyNumberFormat="1" applyFont="1" applyBorder="1"/>
    <xf numFmtId="166" fontId="0" fillId="0" borderId="7" xfId="1" applyNumberFormat="1" applyFont="1" applyBorder="1"/>
    <xf numFmtId="9" fontId="3" fillId="0" borderId="0" xfId="0" applyNumberFormat="1" applyFont="1"/>
    <xf numFmtId="0" fontId="3" fillId="0" borderId="0" xfId="0" applyFont="1"/>
    <xf numFmtId="10" fontId="0" fillId="0" borderId="7" xfId="0" applyNumberFormat="1" applyBorder="1"/>
    <xf numFmtId="166" fontId="0" fillId="0" borderId="4" xfId="1" applyNumberFormat="1" applyFont="1" applyFill="1" applyBorder="1"/>
    <xf numFmtId="0" fontId="0" fillId="4" borderId="0" xfId="0" applyFill="1"/>
    <xf numFmtId="3" fontId="0" fillId="4" borderId="0" xfId="0" applyNumberFormat="1" applyFill="1"/>
    <xf numFmtId="10" fontId="0" fillId="0" borderId="0" xfId="2" applyNumberFormat="1" applyFont="1" applyBorder="1"/>
    <xf numFmtId="0" fontId="0" fillId="4" borderId="4" xfId="0" applyFill="1" applyBorder="1"/>
    <xf numFmtId="166" fontId="0" fillId="0" borderId="6" xfId="1" applyNumberFormat="1" applyFont="1" applyFill="1" applyBorder="1"/>
    <xf numFmtId="3" fontId="3" fillId="0" borderId="0" xfId="0" applyNumberFormat="1" applyFont="1"/>
    <xf numFmtId="10" fontId="3" fillId="0" borderId="0" xfId="0" applyNumberFormat="1" applyFont="1"/>
    <xf numFmtId="164" fontId="0" fillId="0" borderId="0" xfId="2" applyNumberFormat="1" applyFont="1" applyBorder="1"/>
    <xf numFmtId="43" fontId="0" fillId="0" borderId="0" xfId="0" applyNumberFormat="1"/>
    <xf numFmtId="6" fontId="0" fillId="0" borderId="0" xfId="0" applyNumberFormat="1" applyAlignment="1">
      <alignment horizontal="center" wrapText="1"/>
    </xf>
    <xf numFmtId="0" fontId="0" fillId="5" borderId="0" xfId="0" applyFill="1" applyAlignment="1">
      <alignment horizontal="center" wrapText="1"/>
    </xf>
    <xf numFmtId="0" fontId="0" fillId="0" borderId="0" xfId="0" applyAlignment="1">
      <alignment horizontal="center"/>
    </xf>
    <xf numFmtId="167" fontId="0" fillId="0" borderId="0" xfId="0" applyNumberFormat="1" applyAlignment="1">
      <alignment horizontal="center" wrapText="1"/>
    </xf>
    <xf numFmtId="166" fontId="0" fillId="2" borderId="9" xfId="1" applyNumberFormat="1" applyFont="1" applyFill="1" applyBorder="1"/>
    <xf numFmtId="167" fontId="0" fillId="0" borderId="0" xfId="0" applyNumberFormat="1" applyAlignment="1">
      <alignment wrapText="1"/>
    </xf>
    <xf numFmtId="0" fontId="4" fillId="0" borderId="10" xfId="0" applyFont="1" applyBorder="1"/>
    <xf numFmtId="0" fontId="5" fillId="0" borderId="1" xfId="0" applyFont="1" applyBorder="1"/>
    <xf numFmtId="0" fontId="5" fillId="0" borderId="2" xfId="0" applyFont="1" applyBorder="1"/>
    <xf numFmtId="0" fontId="5" fillId="0" borderId="0" xfId="0" applyFont="1"/>
    <xf numFmtId="166" fontId="0" fillId="2" borderId="0" xfId="1" applyNumberFormat="1" applyFont="1" applyFill="1" applyBorder="1"/>
    <xf numFmtId="0" fontId="0" fillId="0" borderId="0" xfId="0" applyAlignment="1">
      <alignment wrapText="1"/>
    </xf>
    <xf numFmtId="0" fontId="4" fillId="0" borderId="0" xfId="0" applyFont="1" applyAlignment="1">
      <alignment wrapText="1"/>
    </xf>
    <xf numFmtId="0" fontId="0" fillId="0" borderId="1" xfId="0" applyBorder="1"/>
    <xf numFmtId="0" fontId="0" fillId="0" borderId="2" xfId="0" applyBorder="1"/>
    <xf numFmtId="37" fontId="0" fillId="0" borderId="0" xfId="3" applyNumberFormat="1" applyFont="1" applyBorder="1" applyAlignment="1">
      <alignment horizontal="right"/>
    </xf>
    <xf numFmtId="37" fontId="0" fillId="0" borderId="5" xfId="3" applyNumberFormat="1" applyFont="1" applyBorder="1" applyAlignment="1">
      <alignment horizontal="right"/>
    </xf>
    <xf numFmtId="10" fontId="0" fillId="0" borderId="0" xfId="2" applyNumberFormat="1" applyFont="1" applyBorder="1" applyAlignment="1">
      <alignment horizontal="right"/>
    </xf>
    <xf numFmtId="164" fontId="0" fillId="0" borderId="0" xfId="2" applyNumberFormat="1" applyFont="1" applyBorder="1" applyAlignment="1">
      <alignment horizontal="right"/>
    </xf>
    <xf numFmtId="10" fontId="0" fillId="0" borderId="5" xfId="2" applyNumberFormat="1" applyFont="1" applyBorder="1" applyAlignment="1">
      <alignment horizontal="right"/>
    </xf>
    <xf numFmtId="0" fontId="6" fillId="0" borderId="0" xfId="0" applyFont="1"/>
    <xf numFmtId="0" fontId="4" fillId="0" borderId="11" xfId="0" applyFont="1" applyBorder="1"/>
    <xf numFmtId="0" fontId="4" fillId="0" borderId="12" xfId="0" applyFont="1" applyBorder="1"/>
    <xf numFmtId="0" fontId="4" fillId="0" borderId="6" xfId="0" applyFont="1" applyBorder="1"/>
    <xf numFmtId="37" fontId="4" fillId="0" borderId="7" xfId="3" applyNumberFormat="1" applyFont="1" applyBorder="1" applyAlignment="1">
      <alignment horizontal="right"/>
    </xf>
    <xf numFmtId="37" fontId="4" fillId="0" borderId="8" xfId="3" applyNumberFormat="1" applyFont="1" applyBorder="1" applyAlignment="1">
      <alignment horizontal="right"/>
    </xf>
    <xf numFmtId="0" fontId="11" fillId="0" borderId="0" xfId="0" applyFont="1"/>
    <xf numFmtId="0" fontId="7" fillId="7" borderId="9" xfId="0" applyFont="1" applyFill="1" applyBorder="1" applyProtection="1">
      <protection locked="0"/>
    </xf>
    <xf numFmtId="3" fontId="8" fillId="7" borderId="9" xfId="0" applyNumberFormat="1" applyFont="1" applyFill="1" applyBorder="1" applyProtection="1">
      <protection locked="0"/>
    </xf>
    <xf numFmtId="0" fontId="4" fillId="7" borderId="9" xfId="0" applyFont="1" applyFill="1" applyBorder="1" applyAlignment="1" applyProtection="1">
      <alignment horizontal="right"/>
      <protection locked="0"/>
    </xf>
    <xf numFmtId="0" fontId="9" fillId="0" borderId="0" xfId="0" applyFont="1"/>
    <xf numFmtId="0" fontId="0" fillId="0" borderId="0" xfId="0" applyAlignment="1">
      <alignment vertical="center"/>
    </xf>
    <xf numFmtId="0" fontId="4" fillId="0" borderId="0" xfId="0" applyFont="1" applyAlignment="1">
      <alignment vertical="center"/>
    </xf>
    <xf numFmtId="0" fontId="4" fillId="6" borderId="2" xfId="0" applyFont="1" applyFill="1" applyBorder="1" applyAlignment="1">
      <alignment horizontal="center"/>
    </xf>
    <xf numFmtId="0" fontId="4" fillId="6" borderId="3" xfId="0" applyFont="1" applyFill="1" applyBorder="1" applyAlignment="1">
      <alignment horizontal="center"/>
    </xf>
    <xf numFmtId="5" fontId="15" fillId="0" borderId="0" xfId="0" applyNumberFormat="1" applyFont="1" applyAlignment="1">
      <alignment horizontal="right"/>
    </xf>
    <xf numFmtId="9" fontId="15" fillId="0" borderId="0" xfId="2" applyFont="1" applyAlignment="1">
      <alignment horizontal="right"/>
    </xf>
    <xf numFmtId="0" fontId="12" fillId="0" borderId="0" xfId="0" applyFont="1" applyAlignment="1">
      <alignment horizontal="left"/>
    </xf>
    <xf numFmtId="167" fontId="11" fillId="0" borderId="0" xfId="0" applyNumberFormat="1" applyFont="1" applyAlignment="1">
      <alignment horizontal="left" wrapText="1"/>
    </xf>
    <xf numFmtId="0" fontId="4" fillId="0" borderId="0" xfId="0" applyFont="1" applyAlignment="1">
      <alignment horizontal="left" wrapText="1"/>
    </xf>
    <xf numFmtId="5" fontId="14" fillId="0" borderId="0" xfId="3" applyNumberFormat="1" applyFont="1" applyAlignment="1">
      <alignment horizontal="right"/>
    </xf>
    <xf numFmtId="0" fontId="12" fillId="0" borderId="0" xfId="0" applyFont="1" applyAlignment="1">
      <alignment horizontal="left" wrapText="1"/>
    </xf>
    <xf numFmtId="0" fontId="10" fillId="0" borderId="0" xfId="0" applyFont="1" applyAlignment="1">
      <alignment horizontal="left" wrapText="1"/>
    </xf>
    <xf numFmtId="0" fontId="6" fillId="0" borderId="0" xfId="0" applyFont="1" applyAlignment="1">
      <alignment horizontal="center"/>
    </xf>
  </cellXfs>
  <cellStyles count="4">
    <cellStyle name="Comma" xfId="1" builtinId="3"/>
    <cellStyle name="Currency" xfId="3"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chemeClr val="tx2">
                    <a:lumMod val="50000"/>
                  </a:schemeClr>
                </a:solidFill>
              </a:rPr>
              <a:t>Estimated</a:t>
            </a:r>
            <a:r>
              <a:rPr lang="en-US" sz="1600" b="1" baseline="0">
                <a:solidFill>
                  <a:schemeClr val="tx2">
                    <a:lumMod val="50000"/>
                  </a:schemeClr>
                </a:solidFill>
              </a:rPr>
              <a:t> Changes to</a:t>
            </a:r>
            <a:r>
              <a:rPr lang="en-US" sz="1600" b="1">
                <a:solidFill>
                  <a:schemeClr val="tx2">
                    <a:lumMod val="50000"/>
                  </a:schemeClr>
                </a:solidFill>
              </a:rPr>
              <a:t> Tax</a:t>
            </a:r>
            <a:r>
              <a:rPr lang="en-US" sz="1600" b="1" baseline="0">
                <a:solidFill>
                  <a:schemeClr val="tx2">
                    <a:lumMod val="50000"/>
                  </a:schemeClr>
                </a:solidFill>
              </a:rPr>
              <a:t> Liability &amp; After Tax Income</a:t>
            </a:r>
            <a:endParaRPr lang="en-US" sz="1600" b="1">
              <a:solidFill>
                <a:schemeClr val="tx2">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Income Tax Owed</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'Tax Cut Calculator'!$G$17:$O$17</c:f>
              <c:strCache>
                <c:ptCount val="9"/>
                <c:pt idx="0">
                  <c:v>Existing Tax Law</c:v>
                </c:pt>
                <c:pt idx="1">
                  <c:v>2024</c:v>
                </c:pt>
                <c:pt idx="2">
                  <c:v>2025</c:v>
                </c:pt>
                <c:pt idx="3">
                  <c:v>2026</c:v>
                </c:pt>
                <c:pt idx="4">
                  <c:v>2027</c:v>
                </c:pt>
                <c:pt idx="5">
                  <c:v>2028</c:v>
                </c:pt>
                <c:pt idx="6">
                  <c:v>2029</c:v>
                </c:pt>
                <c:pt idx="7">
                  <c:v>2030</c:v>
                </c:pt>
                <c:pt idx="8">
                  <c:v>2031</c:v>
                </c:pt>
              </c:strCache>
            </c:strRef>
          </c:cat>
          <c:val>
            <c:numRef>
              <c:f>'Tax Cut Calculator'!$G$20:$O$20</c:f>
              <c:numCache>
                <c:formatCode>#,##0_);\(#,##0\)</c:formatCode>
                <c:ptCount val="9"/>
                <c:pt idx="0">
                  <c:v>1697.5890000000002</c:v>
                </c:pt>
                <c:pt idx="1">
                  <c:v>1530.3890000000001</c:v>
                </c:pt>
                <c:pt idx="2">
                  <c:v>1017.7080000000001</c:v>
                </c:pt>
                <c:pt idx="3">
                  <c:v>777.98400000000004</c:v>
                </c:pt>
                <c:pt idx="4">
                  <c:v>549.40499999999997</c:v>
                </c:pt>
                <c:pt idx="5">
                  <c:v>494.40499999999997</c:v>
                </c:pt>
                <c:pt idx="6">
                  <c:v>349.79200000000003</c:v>
                </c:pt>
                <c:pt idx="7">
                  <c:v>349.79200000000003</c:v>
                </c:pt>
                <c:pt idx="8">
                  <c:v>262.23399999999998</c:v>
                </c:pt>
              </c:numCache>
            </c:numRef>
          </c:val>
          <c:extLst>
            <c:ext xmlns:c16="http://schemas.microsoft.com/office/drawing/2014/chart" uri="{C3380CC4-5D6E-409C-BE32-E72D297353CC}">
              <c16:uniqueId val="{00000000-FBBC-49CB-8D66-C208AD435503}"/>
            </c:ext>
          </c:extLst>
        </c:ser>
        <c:ser>
          <c:idx val="1"/>
          <c:order val="1"/>
          <c:tx>
            <c:v>Tax Savings </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'Tax Cut Calculator'!$G$17:$O$17</c:f>
              <c:strCache>
                <c:ptCount val="9"/>
                <c:pt idx="0">
                  <c:v>Existing Tax Law</c:v>
                </c:pt>
                <c:pt idx="1">
                  <c:v>2024</c:v>
                </c:pt>
                <c:pt idx="2">
                  <c:v>2025</c:v>
                </c:pt>
                <c:pt idx="3">
                  <c:v>2026</c:v>
                </c:pt>
                <c:pt idx="4">
                  <c:v>2027</c:v>
                </c:pt>
                <c:pt idx="5">
                  <c:v>2028</c:v>
                </c:pt>
                <c:pt idx="6">
                  <c:v>2029</c:v>
                </c:pt>
                <c:pt idx="7">
                  <c:v>2030</c:v>
                </c:pt>
                <c:pt idx="8">
                  <c:v>2031</c:v>
                </c:pt>
              </c:strCache>
            </c:strRef>
          </c:cat>
          <c:val>
            <c:numRef>
              <c:f>'Tax Cut Calculator'!$G$23:$O$23</c:f>
              <c:numCache>
                <c:formatCode>#,##0_);\(#,##0\)</c:formatCode>
                <c:ptCount val="9"/>
                <c:pt idx="0">
                  <c:v>0</c:v>
                </c:pt>
                <c:pt idx="1">
                  <c:v>167.20000000000005</c:v>
                </c:pt>
                <c:pt idx="2">
                  <c:v>679.88100000000009</c:v>
                </c:pt>
                <c:pt idx="3">
                  <c:v>919.60500000000013</c:v>
                </c:pt>
                <c:pt idx="4">
                  <c:v>1148.1840000000002</c:v>
                </c:pt>
                <c:pt idx="5">
                  <c:v>1203.1840000000002</c:v>
                </c:pt>
                <c:pt idx="6">
                  <c:v>1347.797</c:v>
                </c:pt>
                <c:pt idx="7">
                  <c:v>1347.797</c:v>
                </c:pt>
                <c:pt idx="8">
                  <c:v>1435.3550000000002</c:v>
                </c:pt>
              </c:numCache>
            </c:numRef>
          </c:val>
          <c:extLst>
            <c:ext xmlns:c16="http://schemas.microsoft.com/office/drawing/2014/chart" uri="{C3380CC4-5D6E-409C-BE32-E72D297353CC}">
              <c16:uniqueId val="{00000001-FBBC-49CB-8D66-C208AD435503}"/>
            </c:ext>
          </c:extLst>
        </c:ser>
        <c:dLbls>
          <c:dLblPos val="outEnd"/>
          <c:showLegendKey val="0"/>
          <c:showVal val="1"/>
          <c:showCatName val="0"/>
          <c:showSerName val="0"/>
          <c:showPercent val="0"/>
          <c:showBubbleSize val="0"/>
        </c:dLbls>
        <c:gapWidth val="219"/>
        <c:overlap val="-27"/>
        <c:axId val="1249982560"/>
        <c:axId val="585204432"/>
      </c:barChart>
      <c:catAx>
        <c:axId val="124998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5204432"/>
        <c:crosses val="autoZero"/>
        <c:auto val="1"/>
        <c:lblAlgn val="ctr"/>
        <c:lblOffset val="100"/>
        <c:noMultiLvlLbl val="0"/>
      </c:catAx>
      <c:valAx>
        <c:axId val="5852044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49982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209548</xdr:colOff>
      <xdr:row>11</xdr:row>
      <xdr:rowOff>176211</xdr:rowOff>
    </xdr:from>
    <xdr:to>
      <xdr:col>4</xdr:col>
      <xdr:colOff>914399</xdr:colOff>
      <xdr:row>29</xdr:row>
      <xdr:rowOff>47625</xdr:rowOff>
    </xdr:to>
    <xdr:graphicFrame macro="">
      <xdr:nvGraphicFramePr>
        <xdr:cNvPr id="3" name="Chart 2">
          <a:extLst>
            <a:ext uri="{FF2B5EF4-FFF2-40B4-BE49-F238E27FC236}">
              <a16:creationId xmlns:a16="http://schemas.microsoft.com/office/drawing/2014/main" id="{E6DE8F65-7ADB-3400-6DA6-ACFDA25228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2A66-4358-413F-98A1-963177DACDDE}">
  <dimension ref="A1:O23"/>
  <sheetViews>
    <sheetView showGridLines="0" tabSelected="1" zoomScaleNormal="100" workbookViewId="0">
      <selection activeCell="D5" sqref="D5"/>
    </sheetView>
  </sheetViews>
  <sheetFormatPr baseColWidth="10" defaultColWidth="8.83203125" defaultRowHeight="15" x14ac:dyDescent="0.2"/>
  <cols>
    <col min="2" max="2" width="3.33203125" customWidth="1"/>
    <col min="3" max="3" width="44.1640625" customWidth="1"/>
    <col min="4" max="4" width="30.33203125" customWidth="1"/>
    <col min="5" max="5" width="15.5" customWidth="1"/>
    <col min="6" max="6" width="17" customWidth="1"/>
    <col min="7" max="7" width="16.6640625" customWidth="1"/>
    <col min="8" max="8" width="15" customWidth="1"/>
    <col min="9" max="9" width="9.83203125" customWidth="1"/>
    <col min="10" max="10" width="9.6640625" customWidth="1"/>
    <col min="11" max="12" width="9.33203125" customWidth="1"/>
    <col min="13" max="13" width="8.5" customWidth="1"/>
    <col min="14" max="14" width="10.5" customWidth="1"/>
    <col min="15" max="15" width="9.33203125" customWidth="1"/>
  </cols>
  <sheetData>
    <row r="1" spans="1:15" ht="86.25" customHeight="1" x14ac:dyDescent="0.2">
      <c r="C1" s="70" t="s">
        <v>38</v>
      </c>
      <c r="D1" s="70"/>
      <c r="E1" s="70"/>
      <c r="F1" s="70"/>
      <c r="G1" s="70"/>
      <c r="H1" s="37"/>
      <c r="I1" s="37"/>
      <c r="J1" s="37"/>
    </row>
    <row r="2" spans="1:15" ht="17.25" customHeight="1" x14ac:dyDescent="0.2">
      <c r="C2" s="71" t="s">
        <v>36</v>
      </c>
      <c r="D2" s="71"/>
      <c r="E2" s="71"/>
      <c r="F2" s="71"/>
      <c r="G2" s="71"/>
      <c r="H2" s="43"/>
      <c r="I2" s="43"/>
      <c r="J2" s="43"/>
    </row>
    <row r="3" spans="1:15" x14ac:dyDescent="0.2">
      <c r="F3" s="62" t="s">
        <v>35</v>
      </c>
    </row>
    <row r="4" spans="1:15" ht="38.25" customHeight="1" thickBot="1" x14ac:dyDescent="0.25">
      <c r="B4" s="15" t="s">
        <v>32</v>
      </c>
      <c r="F4" s="74" t="s">
        <v>37</v>
      </c>
      <c r="G4" s="74"/>
      <c r="H4" s="74"/>
      <c r="I4" s="58"/>
      <c r="J4" s="58"/>
    </row>
    <row r="5" spans="1:15" ht="21.75" customHeight="1" thickBot="1" x14ac:dyDescent="0.25">
      <c r="A5" s="63"/>
      <c r="B5" s="64" t="s">
        <v>29</v>
      </c>
      <c r="C5" s="15" t="s">
        <v>33</v>
      </c>
      <c r="D5" s="61" t="s">
        <v>21</v>
      </c>
      <c r="F5" s="74"/>
      <c r="G5" s="74"/>
      <c r="H5" s="74"/>
      <c r="I5" s="58"/>
      <c r="J5" s="58"/>
    </row>
    <row r="6" spans="1:15" ht="21.75" customHeight="1" thickBot="1" x14ac:dyDescent="0.4">
      <c r="A6" s="63"/>
      <c r="B6" s="63"/>
      <c r="F6" s="74"/>
      <c r="G6" s="74"/>
      <c r="H6" s="74"/>
      <c r="I6" s="72">
        <f>O23</f>
        <v>1435.3550000000002</v>
      </c>
      <c r="J6" s="72"/>
    </row>
    <row r="7" spans="1:15" ht="49" thickBot="1" x14ac:dyDescent="0.25">
      <c r="A7" s="63"/>
      <c r="B7" s="64" t="s">
        <v>30</v>
      </c>
      <c r="C7" s="44" t="s">
        <v>39</v>
      </c>
      <c r="D7" s="59">
        <v>0</v>
      </c>
      <c r="F7" s="58"/>
      <c r="G7" s="58"/>
      <c r="H7" s="58"/>
      <c r="I7" s="58"/>
      <c r="J7" s="58"/>
    </row>
    <row r="8" spans="1:15" ht="29.25" customHeight="1" thickBot="1" x14ac:dyDescent="0.25">
      <c r="A8" s="63"/>
      <c r="B8" s="63"/>
      <c r="C8" s="43"/>
      <c r="F8" s="73" t="s">
        <v>41</v>
      </c>
      <c r="G8" s="73"/>
      <c r="H8" s="73"/>
    </row>
    <row r="9" spans="1:15" ht="21" customHeight="1" thickBot="1" x14ac:dyDescent="0.25">
      <c r="A9" s="63"/>
      <c r="B9" s="64" t="s">
        <v>31</v>
      </c>
      <c r="C9" s="15" t="s">
        <v>34</v>
      </c>
      <c r="D9" s="60">
        <v>31875</v>
      </c>
      <c r="F9" s="73"/>
      <c r="G9" s="73"/>
      <c r="H9" s="73"/>
      <c r="I9" s="67">
        <f>SUM(H23:O23)</f>
        <v>8249.0030000000006</v>
      </c>
      <c r="J9" s="67"/>
    </row>
    <row r="10" spans="1:15" ht="15" customHeight="1" x14ac:dyDescent="0.2">
      <c r="F10" s="73"/>
      <c r="G10" s="73"/>
      <c r="H10" s="73"/>
      <c r="I10" s="67"/>
      <c r="J10" s="67"/>
    </row>
    <row r="11" spans="1:15" ht="50" x14ac:dyDescent="0.3">
      <c r="C11" s="43" t="s">
        <v>40</v>
      </c>
      <c r="F11" s="69" t="s">
        <v>43</v>
      </c>
      <c r="G11" s="69"/>
      <c r="H11" s="69"/>
      <c r="I11" s="68">
        <f>1-O20/G20</f>
        <v>0.84552562487150895</v>
      </c>
      <c r="J11" s="68"/>
    </row>
    <row r="14" spans="1:15" ht="28.5" customHeight="1" x14ac:dyDescent="0.25">
      <c r="I14" s="52" t="s">
        <v>42</v>
      </c>
    </row>
    <row r="15" spans="1:15" ht="16" thickBot="1" x14ac:dyDescent="0.25"/>
    <row r="16" spans="1:15" ht="15" customHeight="1" x14ac:dyDescent="0.2">
      <c r="F16" s="45"/>
      <c r="G16" s="46"/>
      <c r="H16" s="65" t="s">
        <v>23</v>
      </c>
      <c r="I16" s="65"/>
      <c r="J16" s="65"/>
      <c r="K16" s="65"/>
      <c r="L16" s="65"/>
      <c r="M16" s="65"/>
      <c r="N16" s="65"/>
      <c r="O16" s="66"/>
    </row>
    <row r="17" spans="6:15" x14ac:dyDescent="0.2">
      <c r="F17" s="53" t="s">
        <v>22</v>
      </c>
      <c r="G17" s="38" t="s">
        <v>25</v>
      </c>
      <c r="H17" s="38">
        <v>2024</v>
      </c>
      <c r="I17" s="38">
        <v>2025</v>
      </c>
      <c r="J17" s="38">
        <v>2026</v>
      </c>
      <c r="K17" s="38">
        <v>2027</v>
      </c>
      <c r="L17" s="38">
        <v>2028</v>
      </c>
      <c r="M17" s="38">
        <v>2029</v>
      </c>
      <c r="N17" s="38">
        <v>2030</v>
      </c>
      <c r="O17" s="54">
        <v>2031</v>
      </c>
    </row>
    <row r="18" spans="6:15" x14ac:dyDescent="0.2">
      <c r="F18" s="10" t="s">
        <v>18</v>
      </c>
      <c r="G18" s="47">
        <f>IF($D$5=Index!$B$2,HI!C7,IF('Tax Cut Calculator'!$D$5=Index!$B$3,HI!C29,HI!C51))</f>
        <v>31875</v>
      </c>
      <c r="H18" s="47">
        <f>IF($D$5=Index!$B$2,HI!H7,IF('Tax Cut Calculator'!$D$5=Index!$B$3,HI!H29,HI!H51))</f>
        <v>31875</v>
      </c>
      <c r="I18" s="47">
        <f>IF($D$5=Index!$B$2,HI!M7,IF('Tax Cut Calculator'!$D$5=Index!$B$3,HI!M29,HI!M51))</f>
        <v>31875</v>
      </c>
      <c r="J18" s="47">
        <f>IF($D$5=Index!$B$2,HI!R7,IF('Tax Cut Calculator'!$D$5=Index!$B$3,HI!R29,HI!R51))</f>
        <v>31875</v>
      </c>
      <c r="K18" s="47">
        <f>IF($D$5=Index!$B$2,HI!W7,IF('Tax Cut Calculator'!$D$5=Index!$B$3,HI!W29,HI!W51))</f>
        <v>31875</v>
      </c>
      <c r="L18" s="47">
        <f>IF($D$5=Index!$B$2,HI!AB7,IF('Tax Cut Calculator'!$D$5=Index!$B$3,HI!AB29,HI!AB51))</f>
        <v>31875</v>
      </c>
      <c r="M18" s="47">
        <f>IF($D$5=Index!$B$2,HI!AG7,IF('Tax Cut Calculator'!$D$5=Index!$B$3,HI!AG29,HI!AG51))</f>
        <v>31875</v>
      </c>
      <c r="N18" s="47">
        <f>IF($D$5=Index!$B$2,HI!AG7,IF('Tax Cut Calculator'!$D$5=Index!$B$3,HI!AL29,HI!AL51))</f>
        <v>31875</v>
      </c>
      <c r="O18" s="48">
        <f>IF($D$5=Index!$B$2,HI!AQ7,IF('Tax Cut Calculator'!$D$5=Index!$B$3,HI!AQ29,HI!AQ51))</f>
        <v>31875</v>
      </c>
    </row>
    <row r="19" spans="6:15" x14ac:dyDescent="0.2">
      <c r="F19" s="10" t="s">
        <v>17</v>
      </c>
      <c r="G19" s="47">
        <f>IF($D$5=Index!$B$2,HI!C8,IF('Tax Cut Calculator'!$D$5=Index!$B$3,HI!C30,HI!C52))</f>
        <v>28531</v>
      </c>
      <c r="H19" s="47">
        <f>IF($D$5=Index!$B$2,HI!H8,IF('Tax Cut Calculator'!$D$5=Index!$B$3,HI!H30,HI!H52))</f>
        <v>26331</v>
      </c>
      <c r="I19" s="47">
        <f>IF($D$5=Index!$B$2,HI!M8,IF('Tax Cut Calculator'!$D$5=Index!$B$3,HI!M30,HI!M52))</f>
        <v>26331</v>
      </c>
      <c r="J19" s="47">
        <f>IF($D$5=Index!$B$2,HI!R8,IF('Tax Cut Calculator'!$D$5=Index!$B$3,HI!R30,HI!R52))</f>
        <v>22731</v>
      </c>
      <c r="K19" s="47">
        <f>IF($D$5=Index!$B$2,HI!W8,IF('Tax Cut Calculator'!$D$5=Index!$B$3,HI!W30,HI!W52))</f>
        <v>22731</v>
      </c>
      <c r="L19" s="47">
        <f>IF($D$5=Index!$B$2,HI!AB8,IF('Tax Cut Calculator'!$D$5=Index!$B$3,HI!AB30,HI!AB52))</f>
        <v>21731</v>
      </c>
      <c r="M19" s="47">
        <f>IF($D$5=Index!$B$2,HI!AG8,IF('Tax Cut Calculator'!$D$5=Index!$B$3,HI!AG30,HI!AG52))</f>
        <v>21731</v>
      </c>
      <c r="N19" s="47">
        <f>IF($D$5=Index!$B$2,HI!AG8,IF('Tax Cut Calculator'!$D$5=Index!$B$3,HI!AL30,HI!AL52))</f>
        <v>21731</v>
      </c>
      <c r="O19" s="48">
        <f>IF($D$5=Index!$B$2,HI!AQ8,IF('Tax Cut Calculator'!$D$5=Index!$B$3,HI!AQ30,HI!AQ52))</f>
        <v>18731</v>
      </c>
    </row>
    <row r="20" spans="6:15" x14ac:dyDescent="0.2">
      <c r="F20" s="10" t="s">
        <v>28</v>
      </c>
      <c r="G20" s="47">
        <f>IF($D$5=Index!$B$2,HI!C9,IF('Tax Cut Calculator'!$D$5=Index!$B$3,HI!C31,HI!C53))</f>
        <v>1697.5890000000002</v>
      </c>
      <c r="H20" s="47">
        <f>IF($D$5=Index!$B$2,HI!H9,IF('Tax Cut Calculator'!$D$5=Index!$B$3,HI!H31,HI!H53))</f>
        <v>1530.3890000000001</v>
      </c>
      <c r="I20" s="47">
        <f>IF($D$5=Index!$B$2,HI!M9,IF('Tax Cut Calculator'!$D$5=Index!$B$3,HI!M31,HI!M53))</f>
        <v>1017.7080000000001</v>
      </c>
      <c r="J20" s="47">
        <f>IF($D$5=Index!$B$2,HI!R9,IF('Tax Cut Calculator'!$D$5=Index!$B$3,HI!R31,HI!R53))</f>
        <v>777.98400000000004</v>
      </c>
      <c r="K20" s="47">
        <f>IF($D$5=Index!$B$2,HI!W9,IF('Tax Cut Calculator'!$D$5=Index!$B$3,HI!W31,HI!W53))</f>
        <v>549.40499999999997</v>
      </c>
      <c r="L20" s="47">
        <f>IF($D$5=Index!$B$2,HI!AB9,IF('Tax Cut Calculator'!$D$5=Index!$B$3,HI!AB31,HI!AB53))</f>
        <v>494.40499999999997</v>
      </c>
      <c r="M20" s="47">
        <f>IF($D$5=Index!$B$2,HI!AG9,IF('Tax Cut Calculator'!$D$5=Index!$B$3,HI!AG31,HI!AG53))</f>
        <v>349.79200000000003</v>
      </c>
      <c r="N20" s="47">
        <f>IF($D$5=Index!$B$2,HI!AG9,IF('Tax Cut Calculator'!$D$5=Index!$B$3,HI!AL31,HI!AL53))</f>
        <v>349.79200000000003</v>
      </c>
      <c r="O20" s="48">
        <f>IF($D$5=Index!$B$2,HI!AQ9,IF('Tax Cut Calculator'!$D$5=Index!$B$3,HI!AQ31,HI!AQ53))</f>
        <v>262.23399999999998</v>
      </c>
    </row>
    <row r="21" spans="6:15" x14ac:dyDescent="0.2">
      <c r="F21" s="10" t="s">
        <v>24</v>
      </c>
      <c r="G21" s="49">
        <f>IF($D$5=Index!$B$2,HI!C10,IF('Tax Cut Calculator'!$D$5=Index!$B$3,HI!C32,HI!C54))</f>
        <v>7.5999999999999998E-2</v>
      </c>
      <c r="H21" s="49">
        <f>IF($D$5=Index!$B$2,HI!H10,IF('Tax Cut Calculator'!$D$5=Index!$B$3,HI!H32,HI!H54))</f>
        <v>7.5999999999999998E-2</v>
      </c>
      <c r="I21" s="50">
        <f>IF($D$5=Index!$B$2,HI!M10,IF('Tax Cut Calculator'!$D$5=Index!$B$3,HI!M32,HI!M54))</f>
        <v>6.8000000000000005E-2</v>
      </c>
      <c r="J21" s="49">
        <f>IF($D$5=Index!$B$2,HI!R10,IF('Tax Cut Calculator'!$D$5=Index!$B$3,HI!R32,HI!R54))</f>
        <v>6.4000000000000001E-2</v>
      </c>
      <c r="K21" s="49">
        <f>IF($D$5=Index!$B$2,HI!W10,IF('Tax Cut Calculator'!$D$5=Index!$B$3,HI!W32,HI!W54))</f>
        <v>5.5E-2</v>
      </c>
      <c r="L21" s="49">
        <f>IF($D$5=Index!$B$2,HI!AB10,IF('Tax Cut Calculator'!$D$5=Index!$B$3,HI!AB32,HI!AB54))</f>
        <v>5.5E-2</v>
      </c>
      <c r="M21" s="49">
        <f>IF($D$5=Index!$B$2,HI!AG10,IF('Tax Cut Calculator'!$D$5=Index!$B$3,HI!AG32,HI!AG54))</f>
        <v>3.2000000000000001E-2</v>
      </c>
      <c r="N21" s="49">
        <f>IF($D$5=Index!$B$2,HI!AG10,IF('Tax Cut Calculator'!$D$5=Index!$B$3,HI!AL32,HI!AL54))</f>
        <v>3.2000000000000001E-2</v>
      </c>
      <c r="O21" s="51">
        <f>IF($D$5=Index!$B$2,HI!AQ10,IF('Tax Cut Calculator'!$D$5=Index!$B$3,HI!AQ32,HI!AQ54))</f>
        <v>1.4E-2</v>
      </c>
    </row>
    <row r="22" spans="6:15" x14ac:dyDescent="0.2">
      <c r="F22" s="10" t="s">
        <v>3</v>
      </c>
      <c r="G22" s="49">
        <f>IF($D$5=Index!$B$2,HI!C11,IF('Tax Cut Calculator'!$D$5=Index!$B$3,HI!C33,HI!C55))</f>
        <v>5.3257694117647067E-2</v>
      </c>
      <c r="H22" s="49">
        <f>IF($D$5=Index!$B$2,HI!H11,IF('Tax Cut Calculator'!$D$5=Index!$B$3,HI!H33,HI!H55))</f>
        <v>4.801220392156863E-2</v>
      </c>
      <c r="I22" s="50">
        <f>IF($D$5=Index!$B$2,HI!M11,IF('Tax Cut Calculator'!$D$5=Index!$B$3,HI!M33,HI!M55))</f>
        <v>3.1928094117647063E-2</v>
      </c>
      <c r="J22" s="49">
        <f>IF($D$5=Index!$B$2,HI!R11,IF('Tax Cut Calculator'!$D$5=Index!$B$3,HI!R33,HI!R55))</f>
        <v>2.4407341176470591E-2</v>
      </c>
      <c r="K22" s="49">
        <f>IF($D$5=Index!$B$2,HI!W11,IF('Tax Cut Calculator'!$D$5=Index!$B$3,HI!W33,HI!W55))</f>
        <v>1.7236235294117646E-2</v>
      </c>
      <c r="L22" s="49">
        <f>IF($D$5=Index!$B$2,HI!AB11,IF('Tax Cut Calculator'!$D$5=Index!$B$3,HI!AB33,HI!AB55))</f>
        <v>1.5510745098039215E-2</v>
      </c>
      <c r="M22" s="49">
        <f>IF($D$5=Index!$B$2,HI!AG11,IF('Tax Cut Calculator'!$D$5=Index!$B$3,HI!AG33,HI!AG55))</f>
        <v>1.0973866666666667E-2</v>
      </c>
      <c r="N22" s="49">
        <f>IF($D$5=Index!$B$2,HI!AG11,IF('Tax Cut Calculator'!$D$5=Index!$B$3,HI!AL33,HI!AL55))</f>
        <v>1.0973866666666667E-2</v>
      </c>
      <c r="O22" s="51">
        <f>IF($D$5=Index!$B$2,HI!AQ11,IF('Tax Cut Calculator'!$D$5=Index!$B$3,HI!AQ33,HI!AQ55))</f>
        <v>8.2269490196078422E-3</v>
      </c>
    </row>
    <row r="23" spans="6:15" ht="16" thickBot="1" x14ac:dyDescent="0.25">
      <c r="F23" s="55" t="s">
        <v>19</v>
      </c>
      <c r="G23" s="56">
        <f t="shared" ref="G23:O23" si="0">$G$20-G20</f>
        <v>0</v>
      </c>
      <c r="H23" s="56">
        <f t="shared" si="0"/>
        <v>167.20000000000005</v>
      </c>
      <c r="I23" s="56">
        <f t="shared" si="0"/>
        <v>679.88100000000009</v>
      </c>
      <c r="J23" s="56">
        <f t="shared" si="0"/>
        <v>919.60500000000013</v>
      </c>
      <c r="K23" s="56">
        <f t="shared" si="0"/>
        <v>1148.1840000000002</v>
      </c>
      <c r="L23" s="56">
        <f t="shared" si="0"/>
        <v>1203.1840000000002</v>
      </c>
      <c r="M23" s="56">
        <f t="shared" si="0"/>
        <v>1347.797</v>
      </c>
      <c r="N23" s="56">
        <f t="shared" si="0"/>
        <v>1347.797</v>
      </c>
      <c r="O23" s="57">
        <f t="shared" si="0"/>
        <v>1435.3550000000002</v>
      </c>
    </row>
  </sheetData>
  <sheetProtection algorithmName="SHA-512" hashValue="Uh68/OHo+ShYHfJok+IvaQplOS243JWLiqLIAHm6xhpPsAI81mgBLzCRX5Sqn6SrdASn4/l1XaFmtw4G69r19w==" saltValue="fl320DAiE2akUptfFYvwFw==" spinCount="100000" sheet="1" objects="1" scenarios="1" selectLockedCells="1"/>
  <mergeCells count="9">
    <mergeCell ref="H16:O16"/>
    <mergeCell ref="I9:J10"/>
    <mergeCell ref="I11:J11"/>
    <mergeCell ref="F11:H11"/>
    <mergeCell ref="C1:G1"/>
    <mergeCell ref="C2:G2"/>
    <mergeCell ref="I6:J6"/>
    <mergeCell ref="F8:H10"/>
    <mergeCell ref="F4:H6"/>
  </mergeCells>
  <dataValidations count="1">
    <dataValidation type="whole" allowBlank="1" showInputMessage="1" showErrorMessage="1" sqref="D9" xr:uid="{D1DE9661-F487-4564-BFB8-5DCA6026BFB4}">
      <formula1>0</formula1>
      <formula2>10000000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7C49C62-C175-4597-9D87-3BE1348BD4DB}">
          <x14:formula1>
            <xm:f>Index!$B$2:$B$4</xm:f>
          </x14:formula1>
          <xm:sqref>D5:D6</xm:sqref>
        </x14:dataValidation>
        <x14:dataValidation type="list" allowBlank="1" showInputMessage="1" showErrorMessage="1" xr:uid="{00DE7E02-56F9-43AA-AB36-E58ED706E2A9}">
          <x14:formula1>
            <xm:f>Index!$F$2:$F$8</xm:f>
          </x14:formula1>
          <xm:sqref>D7:D8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86"/>
  <sheetViews>
    <sheetView zoomScaleNormal="100" workbookViewId="0">
      <selection activeCell="AG7" sqref="AG7"/>
    </sheetView>
  </sheetViews>
  <sheetFormatPr baseColWidth="10" defaultColWidth="8.83203125" defaultRowHeight="15" x14ac:dyDescent="0.2"/>
  <cols>
    <col min="1" max="3" width="12.33203125" customWidth="1"/>
    <col min="4" max="4" width="17" customWidth="1"/>
    <col min="5" max="5" width="13" customWidth="1"/>
    <col min="6" max="6" width="12.1640625" bestFit="1" customWidth="1"/>
    <col min="7" max="7" width="11.5" bestFit="1" customWidth="1"/>
    <col min="8" max="8" width="9.83203125" bestFit="1" customWidth="1"/>
    <col min="9" max="9" width="11.5" bestFit="1" customWidth="1"/>
    <col min="11" max="11" width="12.5" bestFit="1" customWidth="1"/>
    <col min="12" max="12" width="11.5" bestFit="1" customWidth="1"/>
    <col min="13" max="13" width="9.83203125" bestFit="1" customWidth="1"/>
    <col min="18" max="18" width="9.83203125" bestFit="1" customWidth="1"/>
    <col min="19" max="20" width="11.5" bestFit="1" customWidth="1"/>
    <col min="21" max="22" width="10" bestFit="1" customWidth="1"/>
    <col min="23" max="23" width="9.83203125" bestFit="1" customWidth="1"/>
    <col min="25" max="25" width="10.6640625" customWidth="1"/>
    <col min="26" max="26" width="13.5" customWidth="1"/>
    <col min="27" max="27" width="13.6640625" customWidth="1"/>
    <col min="28" max="28" width="9.83203125" bestFit="1" customWidth="1"/>
    <col min="33" max="33" width="9.83203125" bestFit="1" customWidth="1"/>
    <col min="38" max="38" width="9.83203125" bestFit="1" customWidth="1"/>
    <col min="43" max="43" width="9.83203125" bestFit="1" customWidth="1"/>
  </cols>
  <sheetData>
    <row r="1" spans="1:45" ht="16" x14ac:dyDescent="0.2">
      <c r="A1" s="1" t="s">
        <v>6</v>
      </c>
      <c r="B1" s="1"/>
      <c r="C1" s="1"/>
    </row>
    <row r="2" spans="1:45" ht="19" x14ac:dyDescent="0.25">
      <c r="A2" s="75"/>
      <c r="B2" s="75"/>
      <c r="C2" s="75"/>
      <c r="D2" s="75"/>
      <c r="E2" s="75"/>
      <c r="F2" s="75"/>
      <c r="G2" s="75"/>
      <c r="H2" s="75"/>
      <c r="I2" s="75"/>
    </row>
    <row r="3" spans="1:45" ht="16" x14ac:dyDescent="0.2">
      <c r="A3" s="1" t="s">
        <v>26</v>
      </c>
      <c r="B3" s="1"/>
      <c r="C3" s="1"/>
    </row>
    <row r="4" spans="1:45" s="15" customFormat="1" ht="17" thickBot="1" x14ac:dyDescent="0.25">
      <c r="A4" s="41" t="s">
        <v>27</v>
      </c>
      <c r="B4" s="41"/>
      <c r="C4" s="41"/>
      <c r="F4" s="15">
        <v>2024</v>
      </c>
      <c r="K4" s="15">
        <v>2025</v>
      </c>
      <c r="P4" s="15">
        <v>2026</v>
      </c>
      <c r="U4" s="15">
        <v>2027</v>
      </c>
      <c r="Z4" s="15">
        <v>2028</v>
      </c>
      <c r="AE4" s="15">
        <v>2029</v>
      </c>
      <c r="AJ4" s="15">
        <v>2030</v>
      </c>
      <c r="AO4" s="15">
        <v>2031</v>
      </c>
    </row>
    <row r="5" spans="1:45" ht="16" x14ac:dyDescent="0.2">
      <c r="A5" s="39" t="s">
        <v>7</v>
      </c>
      <c r="B5" s="40"/>
      <c r="C5" s="40"/>
      <c r="D5" s="40"/>
      <c r="E5" s="40"/>
      <c r="F5" s="39" t="s">
        <v>7</v>
      </c>
      <c r="G5" s="40"/>
      <c r="H5" s="40"/>
      <c r="I5" s="40"/>
      <c r="J5" s="40"/>
      <c r="K5" s="39" t="s">
        <v>7</v>
      </c>
      <c r="L5" s="40"/>
      <c r="M5" s="40"/>
      <c r="N5" s="40"/>
      <c r="O5" s="40"/>
      <c r="P5" s="39" t="s">
        <v>7</v>
      </c>
      <c r="Q5" s="40"/>
      <c r="R5" s="40"/>
      <c r="S5" s="40"/>
      <c r="T5" s="40"/>
      <c r="U5" s="39" t="s">
        <v>7</v>
      </c>
      <c r="V5" s="40"/>
      <c r="W5" s="40"/>
      <c r="X5" s="40"/>
      <c r="Y5" s="40"/>
      <c r="Z5" s="39" t="s">
        <v>7</v>
      </c>
      <c r="AA5" s="40"/>
      <c r="AB5" s="40"/>
      <c r="AC5" s="40"/>
      <c r="AD5" s="40"/>
      <c r="AE5" s="39" t="s">
        <v>7</v>
      </c>
      <c r="AF5" s="40"/>
      <c r="AG5" s="40"/>
      <c r="AH5" s="40"/>
      <c r="AI5" s="40"/>
      <c r="AJ5" s="39" t="s">
        <v>7</v>
      </c>
      <c r="AK5" s="40"/>
      <c r="AL5" s="40"/>
      <c r="AM5" s="40"/>
      <c r="AN5" s="40"/>
      <c r="AO5" s="39" t="s">
        <v>7</v>
      </c>
      <c r="AP5" s="40"/>
      <c r="AQ5" s="40"/>
      <c r="AR5" s="40"/>
      <c r="AS5" s="40"/>
    </row>
    <row r="6" spans="1:45" ht="16" thickBot="1" x14ac:dyDescent="0.25">
      <c r="A6" s="13" t="s">
        <v>5</v>
      </c>
      <c r="D6" s="14"/>
      <c r="E6" s="14"/>
      <c r="F6" s="13" t="s">
        <v>5</v>
      </c>
      <c r="I6" s="14"/>
      <c r="J6" s="14"/>
      <c r="K6" s="13" t="s">
        <v>5</v>
      </c>
      <c r="N6" s="14"/>
      <c r="O6" s="14"/>
      <c r="P6" s="13" t="s">
        <v>5</v>
      </c>
      <c r="S6" s="14"/>
      <c r="T6" s="14"/>
      <c r="U6" s="13" t="s">
        <v>5</v>
      </c>
      <c r="X6" s="14"/>
      <c r="Y6" s="14"/>
      <c r="Z6" s="13" t="s">
        <v>5</v>
      </c>
      <c r="AC6" s="14"/>
      <c r="AD6" s="14"/>
      <c r="AE6" s="13" t="s">
        <v>5</v>
      </c>
      <c r="AH6" s="14"/>
      <c r="AI6" s="14"/>
      <c r="AJ6" s="13" t="s">
        <v>5</v>
      </c>
      <c r="AM6" s="14"/>
      <c r="AN6" s="14"/>
      <c r="AO6" s="13" t="s">
        <v>5</v>
      </c>
      <c r="AR6" s="14"/>
      <c r="AS6" s="14"/>
    </row>
    <row r="7" spans="1:45" ht="33" thickBot="1" x14ac:dyDescent="0.25">
      <c r="A7" s="10" t="s">
        <v>8</v>
      </c>
      <c r="C7" s="36">
        <f>IF('Tax Cut Calculator'!D5=Index!B2,'Tax Cut Calculator'!D9,0)</f>
        <v>31875</v>
      </c>
      <c r="D7" s="14" t="s">
        <v>9</v>
      </c>
      <c r="E7" s="35">
        <v>1144</v>
      </c>
      <c r="F7" s="10" t="s">
        <v>8</v>
      </c>
      <c r="H7" s="36">
        <f>IF('Tax Cut Calculator'!D5=Index!B2,'Tax Cut Calculator'!D9,0)</f>
        <v>31875</v>
      </c>
      <c r="I7" s="14" t="s">
        <v>9</v>
      </c>
      <c r="J7" s="35">
        <v>1144</v>
      </c>
      <c r="K7" s="10" t="s">
        <v>8</v>
      </c>
      <c r="M7" s="36">
        <f>IF('Tax Cut Calculator'!D5=Index!B2,'Tax Cut Calculator'!D9,0)</f>
        <v>31875</v>
      </c>
      <c r="N7" s="14" t="s">
        <v>9</v>
      </c>
      <c r="O7" s="35">
        <v>1144</v>
      </c>
      <c r="P7" s="10" t="s">
        <v>8</v>
      </c>
      <c r="R7" s="36">
        <f>IF('Tax Cut Calculator'!D5=Index!B2,'Tax Cut Calculator'!D9,0)</f>
        <v>31875</v>
      </c>
      <c r="S7" s="14" t="s">
        <v>9</v>
      </c>
      <c r="T7" s="35">
        <v>1144</v>
      </c>
      <c r="U7" s="10" t="s">
        <v>8</v>
      </c>
      <c r="W7" s="36">
        <f>IF('Tax Cut Calculator'!D5=Index!B2,'Tax Cut Calculator'!D9,0)</f>
        <v>31875</v>
      </c>
      <c r="X7" s="14" t="s">
        <v>9</v>
      </c>
      <c r="Y7" s="35">
        <v>1144</v>
      </c>
      <c r="Z7" s="10" t="s">
        <v>8</v>
      </c>
      <c r="AB7" s="36">
        <f>IF('Tax Cut Calculator'!D5=Index!B2,'Tax Cut Calculator'!D9,0)</f>
        <v>31875</v>
      </c>
      <c r="AC7" s="14" t="s">
        <v>9</v>
      </c>
      <c r="AD7" s="35">
        <v>1144</v>
      </c>
      <c r="AE7" s="10" t="s">
        <v>8</v>
      </c>
      <c r="AG7" s="36">
        <f>IF('Tax Cut Calculator'!D5=Index!B2,'Tax Cut Calculator'!D9,0)</f>
        <v>31875</v>
      </c>
      <c r="AH7" s="14" t="s">
        <v>9</v>
      </c>
      <c r="AI7" s="35">
        <v>1144</v>
      </c>
      <c r="AJ7" s="10" t="s">
        <v>8</v>
      </c>
      <c r="AL7" s="36">
        <f>IF('Tax Cut Calculator'!D5=Index!B2,'Tax Cut Calculator'!D9,0)</f>
        <v>31875</v>
      </c>
      <c r="AM7" s="14" t="s">
        <v>9</v>
      </c>
      <c r="AN7" s="35">
        <v>1144</v>
      </c>
      <c r="AO7" s="10" t="s">
        <v>8</v>
      </c>
      <c r="AQ7" s="36">
        <f>IF('Tax Cut Calculator'!D5=Index!B2,'Tax Cut Calculator'!D9,0)</f>
        <v>31875</v>
      </c>
      <c r="AR7" s="14"/>
      <c r="AS7" s="35">
        <v>1144</v>
      </c>
    </row>
    <row r="8" spans="1:45" x14ac:dyDescent="0.2">
      <c r="A8" s="26" t="s">
        <v>0</v>
      </c>
      <c r="B8" s="23"/>
      <c r="C8" s="24">
        <f>IF(C7-E7-E8&gt;0,C7-E7-E8,0)</f>
        <v>28531</v>
      </c>
      <c r="D8" s="34" t="s">
        <v>16</v>
      </c>
      <c r="E8" s="35">
        <v>2200</v>
      </c>
      <c r="F8" s="26" t="s">
        <v>0</v>
      </c>
      <c r="G8" s="23"/>
      <c r="H8" s="24">
        <f>IF(H7-J7-J8&gt;0, H7-J7-J8,0)</f>
        <v>26331</v>
      </c>
      <c r="I8" s="34" t="s">
        <v>16</v>
      </c>
      <c r="J8" s="35">
        <v>4400</v>
      </c>
      <c r="K8" s="26" t="s">
        <v>0</v>
      </c>
      <c r="L8" s="23"/>
      <c r="M8" s="24">
        <f>IF(M7-O7-O8&gt;0, M7-O7-O8,0)</f>
        <v>26331</v>
      </c>
      <c r="N8" s="34" t="s">
        <v>16</v>
      </c>
      <c r="O8" s="35">
        <v>4400</v>
      </c>
      <c r="P8" s="26" t="s">
        <v>0</v>
      </c>
      <c r="Q8" s="23"/>
      <c r="R8" s="24">
        <f>IF(R7-T7-T8&gt;0, R7-T7-T8,0)</f>
        <v>22731</v>
      </c>
      <c r="S8" s="34" t="s">
        <v>16</v>
      </c>
      <c r="T8" s="35">
        <v>8000</v>
      </c>
      <c r="U8" s="26" t="s">
        <v>0</v>
      </c>
      <c r="V8" s="23"/>
      <c r="W8" s="24">
        <f>IF(W7-Y7-Y8&gt;0, W7-Y7-Y8,0)</f>
        <v>22731</v>
      </c>
      <c r="X8" s="34" t="s">
        <v>16</v>
      </c>
      <c r="Y8" s="35">
        <v>8000</v>
      </c>
      <c r="Z8" s="26" t="s">
        <v>0</v>
      </c>
      <c r="AA8" s="23"/>
      <c r="AB8" s="24">
        <f>IF(AB7-AD7-AD8&gt;0, AB7-AD7-AD8,0)</f>
        <v>21731</v>
      </c>
      <c r="AC8" s="34" t="s">
        <v>16</v>
      </c>
      <c r="AD8" s="35">
        <v>9000</v>
      </c>
      <c r="AE8" s="26" t="s">
        <v>0</v>
      </c>
      <c r="AF8" s="23"/>
      <c r="AG8" s="24">
        <f>IF(AG7-AI7-AI8&gt;0, AG7-AI7-AI8,0)</f>
        <v>21731</v>
      </c>
      <c r="AH8" s="34" t="s">
        <v>16</v>
      </c>
      <c r="AI8" s="35">
        <v>9000</v>
      </c>
      <c r="AJ8" s="26" t="s">
        <v>0</v>
      </c>
      <c r="AK8" s="23"/>
      <c r="AL8" s="24">
        <f>IF(AL7-AN7-AN8&gt;0, AL7-AN7-AN8,0)</f>
        <v>20731</v>
      </c>
      <c r="AM8" s="34" t="s">
        <v>16</v>
      </c>
      <c r="AN8" s="35">
        <v>10000</v>
      </c>
      <c r="AO8" s="26" t="s">
        <v>0</v>
      </c>
      <c r="AP8" s="23"/>
      <c r="AQ8" s="24">
        <f>IF(AQ7-AS7-AS8&gt;0, AQ7-AS7-AS8,0)</f>
        <v>18731</v>
      </c>
      <c r="AR8" s="34" t="s">
        <v>16</v>
      </c>
      <c r="AS8" s="35">
        <v>12000</v>
      </c>
    </row>
    <row r="9" spans="1:45" x14ac:dyDescent="0.2">
      <c r="A9" s="10" t="s">
        <v>1</v>
      </c>
      <c r="C9" s="17">
        <f>VLOOKUP(C8,A14:D25,4,TRUE)+(C8-VLOOKUP(C8, A14:D25, 1, TRUE))*VLOOKUP(C8,A14:D25,3,TRUE)</f>
        <v>1697.5890000000002</v>
      </c>
      <c r="F9" s="10" t="s">
        <v>1</v>
      </c>
      <c r="H9" s="17">
        <f>VLOOKUP(H8,F14:I25,4,TRUE)+(H8-VLOOKUP(H8, F14:I25, 1, TRUE))*VLOOKUP(H8,F14:I25,3,TRUE)</f>
        <v>1530.3890000000001</v>
      </c>
      <c r="K9" s="10" t="s">
        <v>1</v>
      </c>
      <c r="M9" s="17">
        <f>VLOOKUP(M8,K14:N25,4,TRUE)+(M8-VLOOKUP(M8, K14:N25, 1, TRUE))*VLOOKUP(M8,K14:N25,3,TRUE)</f>
        <v>1017.7080000000001</v>
      </c>
      <c r="P9" s="10" t="s">
        <v>1</v>
      </c>
      <c r="R9" s="17">
        <f>VLOOKUP(R8,P14:S25,4,TRUE)+(R8-VLOOKUP(R8, P14:S25, 1, TRUE))*VLOOKUP(R8,P14:S25,3,TRUE)</f>
        <v>777.98400000000004</v>
      </c>
      <c r="U9" s="10" t="s">
        <v>1</v>
      </c>
      <c r="W9" s="17">
        <f>VLOOKUP(W8,U14:X25,4,TRUE)+(W8-VLOOKUP(W8, U14:X25, 1, TRUE))*VLOOKUP(W8,U14:X25,3,TRUE)</f>
        <v>549.40499999999997</v>
      </c>
      <c r="Z9" s="10" t="s">
        <v>1</v>
      </c>
      <c r="AB9" s="17">
        <f>VLOOKUP(AB8,Z14:AC25,4,TRUE)+(AB8-VLOOKUP(AB8, Z14:AC25, 1, TRUE))*VLOOKUP(AB8,Z14:AC25,3,TRUE)</f>
        <v>494.40499999999997</v>
      </c>
      <c r="AE9" s="10" t="s">
        <v>1</v>
      </c>
      <c r="AG9" s="17">
        <f>VLOOKUP(AG8,AE14:AH25,4,TRUE)+(AG8-VLOOKUP(AG8, AE14:AH25, 1, TRUE))*VLOOKUP(AG8,AE14:AH25,3,TRUE)</f>
        <v>349.79200000000003</v>
      </c>
      <c r="AJ9" s="10" t="s">
        <v>1</v>
      </c>
      <c r="AL9" s="17">
        <f>VLOOKUP(AL8,AJ14:AM25,4,TRUE)+(AL8-VLOOKUP(AL8, AJ14:AM25, 1, TRUE))*VLOOKUP(AL8,AJ14:AM25,3,TRUE)</f>
        <v>317.79200000000003</v>
      </c>
      <c r="AO9" s="10" t="s">
        <v>1</v>
      </c>
      <c r="AQ9" s="17">
        <f>VLOOKUP(AQ8,AO14:AR25,4,TRUE)+(AQ8-VLOOKUP(AQ8, AO14:AR25, 1, TRUE))*VLOOKUP(AQ8,AO14:AR25,3,TRUE)</f>
        <v>262.23399999999998</v>
      </c>
    </row>
    <row r="10" spans="1:45" x14ac:dyDescent="0.2">
      <c r="A10" s="10" t="s">
        <v>2</v>
      </c>
      <c r="C10" s="25">
        <f>VLOOKUP(C8,A14:D24,3,TRUE)</f>
        <v>7.5999999999999998E-2</v>
      </c>
      <c r="F10" s="10" t="s">
        <v>2</v>
      </c>
      <c r="H10" s="25">
        <f>VLOOKUP(H8,F14:I24,3,TRUE)</f>
        <v>7.5999999999999998E-2</v>
      </c>
      <c r="K10" s="10" t="s">
        <v>2</v>
      </c>
      <c r="M10" s="25">
        <f>VLOOKUP(M8,K14:N24,3,TRUE)</f>
        <v>6.8000000000000005E-2</v>
      </c>
      <c r="P10" s="10" t="s">
        <v>2</v>
      </c>
      <c r="R10" s="25">
        <f>VLOOKUP(R8,P14:S24,3,TRUE)</f>
        <v>6.4000000000000001E-2</v>
      </c>
      <c r="U10" s="10" t="s">
        <v>2</v>
      </c>
      <c r="W10" s="25">
        <f>VLOOKUP(W8,U14:X24,3,TRUE)</f>
        <v>5.5E-2</v>
      </c>
      <c r="Z10" s="10" t="s">
        <v>2</v>
      </c>
      <c r="AB10" s="25">
        <f>VLOOKUP(AB8,Z14:AC24,3,TRUE)</f>
        <v>5.5E-2</v>
      </c>
      <c r="AE10" s="10" t="s">
        <v>2</v>
      </c>
      <c r="AG10" s="25">
        <f>VLOOKUP(AG8,AE14:AH24,3,TRUE)</f>
        <v>3.2000000000000001E-2</v>
      </c>
      <c r="AJ10" s="10" t="s">
        <v>2</v>
      </c>
      <c r="AL10" s="25">
        <f>VLOOKUP(AL8,AJ14:AM24,3,TRUE)</f>
        <v>3.2000000000000001E-2</v>
      </c>
      <c r="AO10" s="10" t="s">
        <v>2</v>
      </c>
      <c r="AQ10" s="25">
        <f>VLOOKUP(AQ8,AO14:AR24,3,TRUE)</f>
        <v>1.4E-2</v>
      </c>
    </row>
    <row r="11" spans="1:45" x14ac:dyDescent="0.2">
      <c r="A11" s="10" t="s">
        <v>3</v>
      </c>
      <c r="C11" s="30">
        <f>C9/C7</f>
        <v>5.3257694117647067E-2</v>
      </c>
      <c r="F11" s="10" t="s">
        <v>3</v>
      </c>
      <c r="H11" s="30">
        <f>H9/H7</f>
        <v>4.801220392156863E-2</v>
      </c>
      <c r="K11" s="10" t="s">
        <v>3</v>
      </c>
      <c r="M11" s="30">
        <f>M9/M7</f>
        <v>3.1928094117647063E-2</v>
      </c>
      <c r="P11" s="10" t="s">
        <v>3</v>
      </c>
      <c r="R11" s="30">
        <f>R9/R7</f>
        <v>2.4407341176470591E-2</v>
      </c>
      <c r="U11" s="10" t="s">
        <v>3</v>
      </c>
      <c r="W11" s="30">
        <f>W9/W7</f>
        <v>1.7236235294117646E-2</v>
      </c>
      <c r="Z11" s="10" t="s">
        <v>3</v>
      </c>
      <c r="AB11" s="30">
        <f>AB9/AB7</f>
        <v>1.5510745098039215E-2</v>
      </c>
      <c r="AE11" s="10" t="s">
        <v>3</v>
      </c>
      <c r="AG11" s="30">
        <f>AG9/AG7</f>
        <v>1.0973866666666667E-2</v>
      </c>
      <c r="AJ11" s="10" t="s">
        <v>3</v>
      </c>
      <c r="AL11" s="30">
        <f>AL9/AL7</f>
        <v>9.9699450980392165E-3</v>
      </c>
      <c r="AO11" s="10" t="s">
        <v>3</v>
      </c>
      <c r="AQ11" s="30">
        <f>AQ9/AQ7</f>
        <v>8.2269490196078422E-3</v>
      </c>
    </row>
    <row r="12" spans="1:45" x14ac:dyDescent="0.2">
      <c r="A12" s="10"/>
      <c r="F12" s="10"/>
      <c r="K12" s="10"/>
      <c r="P12" s="10"/>
      <c r="U12" s="10"/>
      <c r="Z12" s="10"/>
      <c r="AE12" s="10"/>
      <c r="AJ12" s="10"/>
      <c r="AO12" s="10"/>
    </row>
    <row r="13" spans="1:45" x14ac:dyDescent="0.2">
      <c r="A13" s="13" t="s">
        <v>10</v>
      </c>
      <c r="B13" s="15"/>
      <c r="C13" s="15" t="s">
        <v>11</v>
      </c>
      <c r="D13" s="15" t="s">
        <v>12</v>
      </c>
      <c r="E13" s="2"/>
      <c r="F13" s="13" t="s">
        <v>10</v>
      </c>
      <c r="G13" s="15"/>
      <c r="H13" s="15" t="s">
        <v>11</v>
      </c>
      <c r="I13" s="15" t="s">
        <v>12</v>
      </c>
      <c r="J13" s="2"/>
      <c r="K13" s="13" t="s">
        <v>10</v>
      </c>
      <c r="L13" s="15"/>
      <c r="M13" s="15" t="s">
        <v>11</v>
      </c>
      <c r="N13" s="15" t="s">
        <v>12</v>
      </c>
      <c r="O13" s="2"/>
      <c r="P13" s="13" t="s">
        <v>10</v>
      </c>
      <c r="Q13" s="15"/>
      <c r="R13" s="15" t="s">
        <v>11</v>
      </c>
      <c r="S13" s="15" t="s">
        <v>12</v>
      </c>
      <c r="T13" s="2"/>
      <c r="U13" s="13" t="s">
        <v>10</v>
      </c>
      <c r="V13" s="15"/>
      <c r="W13" s="15" t="s">
        <v>11</v>
      </c>
      <c r="X13" s="15" t="s">
        <v>12</v>
      </c>
      <c r="Y13" s="2"/>
      <c r="Z13" s="13" t="s">
        <v>10</v>
      </c>
      <c r="AA13" s="15"/>
      <c r="AB13" s="15" t="s">
        <v>11</v>
      </c>
      <c r="AC13" s="15" t="s">
        <v>12</v>
      </c>
      <c r="AD13" s="2"/>
      <c r="AE13" s="13" t="s">
        <v>10</v>
      </c>
      <c r="AF13" s="15"/>
      <c r="AG13" s="15" t="s">
        <v>11</v>
      </c>
      <c r="AH13" s="15" t="s">
        <v>12</v>
      </c>
      <c r="AI13" s="2"/>
      <c r="AJ13" s="13" t="s">
        <v>10</v>
      </c>
      <c r="AK13" s="15"/>
      <c r="AL13" s="15" t="s">
        <v>11</v>
      </c>
      <c r="AM13" s="15" t="s">
        <v>12</v>
      </c>
      <c r="AN13" s="2"/>
      <c r="AO13" s="13" t="s">
        <v>10</v>
      </c>
      <c r="AP13" s="15"/>
      <c r="AQ13" s="15" t="s">
        <v>11</v>
      </c>
      <c r="AR13" s="15" t="s">
        <v>12</v>
      </c>
      <c r="AS13" s="2"/>
    </row>
    <row r="14" spans="1:45" x14ac:dyDescent="0.2">
      <c r="A14" s="16">
        <v>0</v>
      </c>
      <c r="B14" s="17">
        <f>A15-1</f>
        <v>2400</v>
      </c>
      <c r="C14" s="3">
        <v>1.4E-2</v>
      </c>
      <c r="D14" s="17">
        <v>0</v>
      </c>
      <c r="F14" s="16">
        <v>0</v>
      </c>
      <c r="G14" s="17">
        <f>F15-1</f>
        <v>2400</v>
      </c>
      <c r="H14" s="3">
        <v>1.4E-2</v>
      </c>
      <c r="I14" s="17">
        <v>0</v>
      </c>
      <c r="K14" s="16">
        <v>0</v>
      </c>
      <c r="L14" s="17">
        <v>9600</v>
      </c>
      <c r="M14" s="4">
        <v>1.4E-2</v>
      </c>
      <c r="N14" s="17">
        <v>0</v>
      </c>
      <c r="P14" s="16">
        <v>0</v>
      </c>
      <c r="Q14" s="17">
        <v>9600</v>
      </c>
      <c r="R14" s="4">
        <v>1.4E-2</v>
      </c>
      <c r="S14" s="17">
        <v>0</v>
      </c>
      <c r="U14" s="16">
        <v>0</v>
      </c>
      <c r="V14" s="17">
        <v>14400</v>
      </c>
      <c r="W14" s="4">
        <v>1.4E-2</v>
      </c>
      <c r="X14" s="17">
        <v>0</v>
      </c>
      <c r="Z14" s="16">
        <v>0</v>
      </c>
      <c r="AA14" s="17">
        <v>14400</v>
      </c>
      <c r="AB14" s="4">
        <v>1.4E-2</v>
      </c>
      <c r="AC14" s="17">
        <v>0</v>
      </c>
      <c r="AE14" s="16">
        <v>0</v>
      </c>
      <c r="AF14" s="17">
        <v>19200</v>
      </c>
      <c r="AG14" s="4">
        <v>1.4E-2</v>
      </c>
      <c r="AH14" s="17">
        <v>0</v>
      </c>
      <c r="AJ14" s="16">
        <v>0</v>
      </c>
      <c r="AK14" s="17">
        <v>19200</v>
      </c>
      <c r="AL14" s="4">
        <v>1.4E-2</v>
      </c>
      <c r="AM14" s="17">
        <v>0</v>
      </c>
      <c r="AO14" s="16">
        <v>0</v>
      </c>
      <c r="AP14" s="17">
        <v>19200</v>
      </c>
      <c r="AQ14" s="4">
        <v>1.4E-2</v>
      </c>
      <c r="AR14" s="17">
        <v>0</v>
      </c>
    </row>
    <row r="15" spans="1:45" x14ac:dyDescent="0.2">
      <c r="A15" s="16">
        <v>2401</v>
      </c>
      <c r="B15" s="17">
        <f t="shared" ref="B15:B24" si="0">A16-1</f>
        <v>4800</v>
      </c>
      <c r="C15" s="3">
        <v>3.2000000000000001E-2</v>
      </c>
      <c r="D15" s="17">
        <f>D14+(B14-A14)*C14</f>
        <v>33.6</v>
      </c>
      <c r="F15" s="16">
        <v>2401</v>
      </c>
      <c r="G15" s="17">
        <f t="shared" ref="G15:G24" si="1">F16-1</f>
        <v>4800</v>
      </c>
      <c r="H15" s="3">
        <v>3.2000000000000001E-2</v>
      </c>
      <c r="I15" s="17">
        <f>I14+(G14-F14)*H14</f>
        <v>33.6</v>
      </c>
      <c r="K15" s="16">
        <v>9600</v>
      </c>
      <c r="L15" s="17">
        <v>14400</v>
      </c>
      <c r="M15" s="4">
        <v>3.2000000000000001E-2</v>
      </c>
      <c r="N15" s="17">
        <f>N14+(L14-K14)*M14</f>
        <v>134.4</v>
      </c>
      <c r="P15" s="16">
        <v>9600</v>
      </c>
      <c r="Q15" s="17">
        <v>14400</v>
      </c>
      <c r="R15" s="4">
        <v>3.2000000000000001E-2</v>
      </c>
      <c r="S15" s="17">
        <f>S14+(Q14-P14)*R14</f>
        <v>134.4</v>
      </c>
      <c r="U15" s="16">
        <v>14400</v>
      </c>
      <c r="V15" s="17">
        <v>19200</v>
      </c>
      <c r="W15" s="4">
        <v>3.2000000000000001E-2</v>
      </c>
      <c r="X15" s="17">
        <f>X14+(V14-U14)*W14</f>
        <v>201.6</v>
      </c>
      <c r="Z15" s="16">
        <v>14400</v>
      </c>
      <c r="AA15" s="17">
        <v>19200</v>
      </c>
      <c r="AB15" s="4">
        <v>3.2000000000000001E-2</v>
      </c>
      <c r="AC15" s="17">
        <f>AC14+(AA14-Z14)*AB14</f>
        <v>201.6</v>
      </c>
      <c r="AE15" s="16">
        <v>19200</v>
      </c>
      <c r="AF15" s="17">
        <v>24000</v>
      </c>
      <c r="AG15" s="4">
        <v>3.2000000000000001E-2</v>
      </c>
      <c r="AH15" s="17">
        <f>AH14+(AF14-AE14)*AG14</f>
        <v>268.8</v>
      </c>
      <c r="AJ15" s="16">
        <v>19200</v>
      </c>
      <c r="AK15" s="17">
        <v>24000</v>
      </c>
      <c r="AL15" s="4">
        <v>3.2000000000000001E-2</v>
      </c>
      <c r="AM15" s="17">
        <f>AM14+(AK14-AJ14)*AL14</f>
        <v>268.8</v>
      </c>
      <c r="AO15" s="16">
        <v>19200</v>
      </c>
      <c r="AP15" s="17">
        <v>24000</v>
      </c>
      <c r="AQ15" s="4">
        <v>3.2000000000000001E-2</v>
      </c>
      <c r="AR15" s="17">
        <f>AR14+(AP14-AO14)*AQ14</f>
        <v>268.8</v>
      </c>
    </row>
    <row r="16" spans="1:45" x14ac:dyDescent="0.2">
      <c r="A16" s="16">
        <v>4801</v>
      </c>
      <c r="B16" s="17">
        <f t="shared" si="0"/>
        <v>9600</v>
      </c>
      <c r="C16" s="3">
        <v>5.5E-2</v>
      </c>
      <c r="D16" s="17">
        <f>D15+(B15-A15)*C15</f>
        <v>110.36799999999999</v>
      </c>
      <c r="F16" s="16">
        <v>4801</v>
      </c>
      <c r="G16" s="17">
        <f t="shared" si="1"/>
        <v>9600</v>
      </c>
      <c r="H16" s="3">
        <v>5.5E-2</v>
      </c>
      <c r="I16" s="17">
        <f>I15+(G15-F15)*H15</f>
        <v>110.36799999999999</v>
      </c>
      <c r="K16" s="16">
        <v>14400</v>
      </c>
      <c r="L16" s="17">
        <v>19200</v>
      </c>
      <c r="M16" s="4">
        <v>5.5E-2</v>
      </c>
      <c r="N16" s="17">
        <f>N15+(L15-K15)*M15</f>
        <v>288</v>
      </c>
      <c r="P16" s="16">
        <v>14400</v>
      </c>
      <c r="Q16" s="17">
        <v>19200</v>
      </c>
      <c r="R16" s="4">
        <v>5.5E-2</v>
      </c>
      <c r="S16" s="17">
        <f>S15+(Q15-P15)*R15</f>
        <v>288</v>
      </c>
      <c r="U16" s="16">
        <v>19200</v>
      </c>
      <c r="V16" s="17">
        <v>24000</v>
      </c>
      <c r="W16" s="4">
        <v>5.5E-2</v>
      </c>
      <c r="X16" s="17">
        <f>X15+(V15-U15)*W15</f>
        <v>355.2</v>
      </c>
      <c r="Z16" s="16">
        <v>19200</v>
      </c>
      <c r="AA16" s="17">
        <v>24000</v>
      </c>
      <c r="AB16" s="4">
        <v>5.5E-2</v>
      </c>
      <c r="AC16" s="17">
        <f>AC15+(AA15-Z15)*AB15</f>
        <v>355.2</v>
      </c>
      <c r="AE16" s="16">
        <v>24000</v>
      </c>
      <c r="AF16" s="17">
        <v>36000</v>
      </c>
      <c r="AG16" s="4">
        <v>5.5E-2</v>
      </c>
      <c r="AH16" s="17">
        <f>AH15+(AF15-AE15)*AG15</f>
        <v>422.4</v>
      </c>
      <c r="AJ16" s="16">
        <v>24000</v>
      </c>
      <c r="AK16" s="17">
        <v>36000</v>
      </c>
      <c r="AL16" s="4">
        <v>5.5E-2</v>
      </c>
      <c r="AM16" s="17">
        <f>AM15+(AK15-AJ15)*AL15</f>
        <v>422.4</v>
      </c>
      <c r="AO16" s="16">
        <v>24000</v>
      </c>
      <c r="AP16" s="17">
        <v>36000</v>
      </c>
      <c r="AQ16" s="4">
        <v>5.5E-2</v>
      </c>
      <c r="AR16" s="17">
        <f>AR15+(AP15-AO15)*AQ15</f>
        <v>422.4</v>
      </c>
    </row>
    <row r="17" spans="1:45" x14ac:dyDescent="0.2">
      <c r="A17" s="16">
        <v>9601</v>
      </c>
      <c r="B17" s="17">
        <f t="shared" si="0"/>
        <v>14400</v>
      </c>
      <c r="C17" s="3">
        <v>6.4000000000000001E-2</v>
      </c>
      <c r="D17" s="17">
        <f t="shared" ref="D17:D21" si="2">D16+(B16-A16)*C16</f>
        <v>374.31299999999999</v>
      </c>
      <c r="F17" s="16">
        <v>9601</v>
      </c>
      <c r="G17" s="17">
        <f t="shared" si="1"/>
        <v>14400</v>
      </c>
      <c r="H17" s="3">
        <v>6.4000000000000001E-2</v>
      </c>
      <c r="I17" s="17">
        <f t="shared" ref="I17:I21" si="3">I16+(G16-F16)*H16</f>
        <v>374.31299999999999</v>
      </c>
      <c r="K17" s="16">
        <v>19200</v>
      </c>
      <c r="L17" s="17">
        <v>24000</v>
      </c>
      <c r="M17" s="4">
        <v>6.4000000000000001E-2</v>
      </c>
      <c r="N17" s="17">
        <f t="shared" ref="N17:N21" si="4">N16+(L16-K16)*M16</f>
        <v>552</v>
      </c>
      <c r="P17" s="16">
        <v>19200</v>
      </c>
      <c r="Q17" s="17">
        <v>24000</v>
      </c>
      <c r="R17" s="4">
        <v>6.4000000000000001E-2</v>
      </c>
      <c r="S17" s="17">
        <f t="shared" ref="S17:S21" si="5">S16+(Q16-P16)*R16</f>
        <v>552</v>
      </c>
      <c r="U17" s="16">
        <v>24000</v>
      </c>
      <c r="V17" s="17">
        <v>36000</v>
      </c>
      <c r="W17" s="4">
        <v>6.4000000000000001E-2</v>
      </c>
      <c r="X17" s="17">
        <f t="shared" ref="X17:X21" si="6">X16+(V16-U16)*W16</f>
        <v>619.20000000000005</v>
      </c>
      <c r="Z17" s="16">
        <v>24000</v>
      </c>
      <c r="AA17" s="17">
        <v>36000</v>
      </c>
      <c r="AB17" s="4">
        <v>6.4000000000000001E-2</v>
      </c>
      <c r="AC17" s="17">
        <f t="shared" ref="AC17:AC21" si="7">AC16+(AA16-Z16)*AB16</f>
        <v>619.20000000000005</v>
      </c>
      <c r="AE17" s="16">
        <v>36000</v>
      </c>
      <c r="AF17" s="17">
        <v>48000</v>
      </c>
      <c r="AG17" s="4">
        <v>6.4000000000000001E-2</v>
      </c>
      <c r="AH17" s="17">
        <f t="shared" ref="AH17:AH21" si="8">AH16+(AF16-AE16)*AG16</f>
        <v>1082.4000000000001</v>
      </c>
      <c r="AJ17" s="16">
        <v>36000</v>
      </c>
      <c r="AK17" s="17">
        <v>48000</v>
      </c>
      <c r="AL17" s="4">
        <v>6.4000000000000001E-2</v>
      </c>
      <c r="AM17" s="17">
        <f t="shared" ref="AM17:AM21" si="9">AM16+(AK16-AJ16)*AL16</f>
        <v>1082.4000000000001</v>
      </c>
      <c r="AO17" s="16">
        <v>36000</v>
      </c>
      <c r="AP17" s="17">
        <v>48000</v>
      </c>
      <c r="AQ17" s="4">
        <v>6.4000000000000001E-2</v>
      </c>
      <c r="AR17" s="17">
        <f t="shared" ref="AR17:AR21" si="10">AR16+(AP16-AO16)*AQ16</f>
        <v>1082.4000000000001</v>
      </c>
    </row>
    <row r="18" spans="1:45" x14ac:dyDescent="0.2">
      <c r="A18" s="16">
        <v>14401</v>
      </c>
      <c r="B18" s="17">
        <f t="shared" si="0"/>
        <v>19200</v>
      </c>
      <c r="C18" s="3">
        <v>6.8000000000000005E-2</v>
      </c>
      <c r="D18" s="17">
        <f t="shared" si="2"/>
        <v>681.44900000000007</v>
      </c>
      <c r="F18" s="16">
        <v>14401</v>
      </c>
      <c r="G18" s="17">
        <f t="shared" si="1"/>
        <v>19200</v>
      </c>
      <c r="H18" s="3">
        <v>6.8000000000000005E-2</v>
      </c>
      <c r="I18" s="17">
        <f t="shared" si="3"/>
        <v>681.44900000000007</v>
      </c>
      <c r="K18" s="16">
        <v>24000</v>
      </c>
      <c r="L18" s="17">
        <v>36000</v>
      </c>
      <c r="M18" s="3">
        <v>6.8000000000000005E-2</v>
      </c>
      <c r="N18" s="17">
        <f t="shared" si="4"/>
        <v>859.2</v>
      </c>
      <c r="P18" s="16">
        <v>24000</v>
      </c>
      <c r="Q18" s="17">
        <v>36000</v>
      </c>
      <c r="R18" s="3">
        <v>6.8000000000000005E-2</v>
      </c>
      <c r="S18" s="17">
        <f t="shared" si="5"/>
        <v>859.2</v>
      </c>
      <c r="U18" s="16">
        <v>36000</v>
      </c>
      <c r="V18" s="17">
        <v>48000</v>
      </c>
      <c r="W18" s="3">
        <v>6.8000000000000005E-2</v>
      </c>
      <c r="X18" s="17">
        <f t="shared" si="6"/>
        <v>1387.2</v>
      </c>
      <c r="Z18" s="16">
        <v>36000</v>
      </c>
      <c r="AA18" s="17">
        <v>48000</v>
      </c>
      <c r="AB18" s="3">
        <v>6.8000000000000005E-2</v>
      </c>
      <c r="AC18" s="17">
        <f t="shared" si="7"/>
        <v>1387.2</v>
      </c>
      <c r="AE18" s="16">
        <v>48000</v>
      </c>
      <c r="AF18" s="17">
        <v>125000</v>
      </c>
      <c r="AG18" s="3">
        <v>6.8000000000000005E-2</v>
      </c>
      <c r="AH18" s="17">
        <f t="shared" si="8"/>
        <v>1850.4</v>
      </c>
      <c r="AJ18" s="16">
        <v>48000</v>
      </c>
      <c r="AK18" s="17">
        <v>125000</v>
      </c>
      <c r="AL18" s="3">
        <v>6.8000000000000005E-2</v>
      </c>
      <c r="AM18" s="17">
        <f t="shared" si="9"/>
        <v>1850.4</v>
      </c>
      <c r="AO18" s="16">
        <v>48000</v>
      </c>
      <c r="AP18" s="17">
        <v>125000</v>
      </c>
      <c r="AQ18" s="3">
        <v>6.8000000000000005E-2</v>
      </c>
      <c r="AR18" s="17">
        <f t="shared" si="10"/>
        <v>1850.4</v>
      </c>
    </row>
    <row r="19" spans="1:45" x14ac:dyDescent="0.2">
      <c r="A19" s="16">
        <v>19201</v>
      </c>
      <c r="B19" s="17">
        <f t="shared" si="0"/>
        <v>24000</v>
      </c>
      <c r="C19" s="3">
        <v>7.1999999999999995E-2</v>
      </c>
      <c r="D19" s="17">
        <f t="shared" si="2"/>
        <v>1007.7810000000002</v>
      </c>
      <c r="F19" s="16">
        <v>19201</v>
      </c>
      <c r="G19" s="17">
        <f t="shared" si="1"/>
        <v>24000</v>
      </c>
      <c r="H19" s="3">
        <v>7.1999999999999995E-2</v>
      </c>
      <c r="I19" s="17">
        <f t="shared" si="3"/>
        <v>1007.7810000000002</v>
      </c>
      <c r="K19" s="16">
        <v>36000</v>
      </c>
      <c r="L19" s="17">
        <v>48000</v>
      </c>
      <c r="M19" s="3">
        <v>7.1999999999999995E-2</v>
      </c>
      <c r="N19" s="17">
        <f t="shared" si="4"/>
        <v>1675.2000000000003</v>
      </c>
      <c r="P19" s="16">
        <v>36000</v>
      </c>
      <c r="Q19" s="17">
        <v>48000</v>
      </c>
      <c r="R19" s="3">
        <v>7.1999999999999995E-2</v>
      </c>
      <c r="S19" s="17">
        <f t="shared" si="5"/>
        <v>1675.2000000000003</v>
      </c>
      <c r="U19" s="16">
        <v>48000</v>
      </c>
      <c r="V19" s="17">
        <v>125000</v>
      </c>
      <c r="W19" s="3">
        <v>7.1999999999999995E-2</v>
      </c>
      <c r="X19" s="17">
        <f t="shared" si="6"/>
        <v>2203.2000000000003</v>
      </c>
      <c r="Z19" s="16">
        <v>48000</v>
      </c>
      <c r="AA19" s="17">
        <v>125000</v>
      </c>
      <c r="AB19" s="3">
        <v>7.1999999999999995E-2</v>
      </c>
      <c r="AC19" s="17">
        <f t="shared" si="7"/>
        <v>2203.2000000000003</v>
      </c>
      <c r="AE19" s="16">
        <v>125000</v>
      </c>
      <c r="AF19" s="17">
        <v>175000</v>
      </c>
      <c r="AG19" s="3">
        <v>7.1999999999999995E-2</v>
      </c>
      <c r="AH19" s="17">
        <f t="shared" si="8"/>
        <v>7086.4</v>
      </c>
      <c r="AJ19" s="16">
        <v>125000</v>
      </c>
      <c r="AK19" s="17">
        <v>175000</v>
      </c>
      <c r="AL19" s="3">
        <v>7.1999999999999995E-2</v>
      </c>
      <c r="AM19" s="17">
        <f t="shared" si="9"/>
        <v>7086.4</v>
      </c>
      <c r="AO19" s="16">
        <v>125000</v>
      </c>
      <c r="AP19" s="17">
        <v>175000</v>
      </c>
      <c r="AQ19" s="3">
        <v>7.1999999999999995E-2</v>
      </c>
      <c r="AR19" s="17">
        <f t="shared" si="10"/>
        <v>7086.4</v>
      </c>
    </row>
    <row r="20" spans="1:45" x14ac:dyDescent="0.2">
      <c r="A20" s="16">
        <v>24001</v>
      </c>
      <c r="B20" s="17">
        <f t="shared" si="0"/>
        <v>36000</v>
      </c>
      <c r="C20" s="3">
        <v>7.5999999999999998E-2</v>
      </c>
      <c r="D20" s="17">
        <f>D19+(B19-A19)*C19</f>
        <v>1353.3090000000002</v>
      </c>
      <c r="E20" s="31"/>
      <c r="F20" s="16">
        <v>24001</v>
      </c>
      <c r="G20" s="17">
        <f t="shared" si="1"/>
        <v>36000</v>
      </c>
      <c r="H20" s="3">
        <v>7.5999999999999998E-2</v>
      </c>
      <c r="I20" s="17">
        <f>I19+(G19-F19)*H19</f>
        <v>1353.3090000000002</v>
      </c>
      <c r="J20" s="31"/>
      <c r="K20" s="16">
        <v>48000</v>
      </c>
      <c r="L20" s="17">
        <v>125000</v>
      </c>
      <c r="M20" s="3">
        <v>7.5999999999999998E-2</v>
      </c>
      <c r="N20" s="17">
        <f>N19+(L19-K19)*M19</f>
        <v>2539.2000000000003</v>
      </c>
      <c r="O20" s="31"/>
      <c r="P20" s="16">
        <v>48000</v>
      </c>
      <c r="Q20" s="17">
        <v>125000</v>
      </c>
      <c r="R20" s="3">
        <v>7.5999999999999998E-2</v>
      </c>
      <c r="S20" s="17">
        <f>S19+(Q19-P19)*R19</f>
        <v>2539.2000000000003</v>
      </c>
      <c r="T20" s="31"/>
      <c r="U20" s="16">
        <v>125000</v>
      </c>
      <c r="V20" s="17">
        <v>175000</v>
      </c>
      <c r="W20" s="3">
        <v>7.5999999999999998E-2</v>
      </c>
      <c r="X20" s="17">
        <f>X19+(V19-U19)*W19</f>
        <v>7747.2000000000007</v>
      </c>
      <c r="Y20" s="31"/>
      <c r="Z20" s="16">
        <v>125000</v>
      </c>
      <c r="AA20" s="17">
        <v>175000</v>
      </c>
      <c r="AB20" s="3">
        <v>7.5999999999999998E-2</v>
      </c>
      <c r="AC20" s="17">
        <f>AC19+(AA19-Z19)*AB19</f>
        <v>7747.2000000000007</v>
      </c>
      <c r="AD20" s="31"/>
      <c r="AE20" s="16">
        <v>175000</v>
      </c>
      <c r="AF20" s="17">
        <v>225000</v>
      </c>
      <c r="AG20" s="3">
        <v>7.5999999999999998E-2</v>
      </c>
      <c r="AH20" s="17">
        <f>AH19+(AF19-AE19)*AG19</f>
        <v>10686.4</v>
      </c>
      <c r="AI20" s="31"/>
      <c r="AJ20" s="16">
        <v>175000</v>
      </c>
      <c r="AK20" s="17">
        <v>225000</v>
      </c>
      <c r="AL20" s="3">
        <v>7.5999999999999998E-2</v>
      </c>
      <c r="AM20" s="17">
        <f>AM19+(AK19-AJ19)*AL19</f>
        <v>10686.4</v>
      </c>
      <c r="AN20" s="31"/>
      <c r="AO20" s="16">
        <v>175000</v>
      </c>
      <c r="AP20" s="17">
        <v>225000</v>
      </c>
      <c r="AQ20" s="3">
        <v>7.5999999999999998E-2</v>
      </c>
      <c r="AR20" s="17">
        <f>AR19+(AP19-AO19)*AQ19</f>
        <v>10686.4</v>
      </c>
      <c r="AS20" s="31"/>
    </row>
    <row r="21" spans="1:45" x14ac:dyDescent="0.2">
      <c r="A21" s="16">
        <v>36001</v>
      </c>
      <c r="B21" s="17">
        <f t="shared" si="0"/>
        <v>48000</v>
      </c>
      <c r="C21" s="3">
        <v>7.9000000000000001E-2</v>
      </c>
      <c r="D21" s="17">
        <f t="shared" si="2"/>
        <v>2265.2330000000002</v>
      </c>
      <c r="F21" s="16">
        <v>36001</v>
      </c>
      <c r="G21" s="17">
        <f t="shared" si="1"/>
        <v>48000</v>
      </c>
      <c r="H21" s="3">
        <v>7.9000000000000001E-2</v>
      </c>
      <c r="I21" s="17">
        <f t="shared" si="3"/>
        <v>2265.2330000000002</v>
      </c>
      <c r="K21" s="16">
        <v>125000</v>
      </c>
      <c r="L21" s="17">
        <v>175000</v>
      </c>
      <c r="M21" s="3">
        <v>7.9000000000000001E-2</v>
      </c>
      <c r="N21" s="17">
        <f t="shared" si="4"/>
        <v>8391.2000000000007</v>
      </c>
      <c r="P21" s="16">
        <v>125000</v>
      </c>
      <c r="Q21" s="17">
        <v>175000</v>
      </c>
      <c r="R21" s="3">
        <v>7.9000000000000001E-2</v>
      </c>
      <c r="S21" s="17">
        <f t="shared" si="5"/>
        <v>8391.2000000000007</v>
      </c>
      <c r="U21" s="16">
        <v>175000</v>
      </c>
      <c r="V21" s="17">
        <v>225000</v>
      </c>
      <c r="W21" s="3">
        <v>7.9000000000000001E-2</v>
      </c>
      <c r="X21" s="17">
        <f t="shared" si="6"/>
        <v>11547.2</v>
      </c>
      <c r="Z21" s="16">
        <v>175000</v>
      </c>
      <c r="AA21" s="17">
        <v>225000</v>
      </c>
      <c r="AB21" s="3">
        <v>7.9000000000000001E-2</v>
      </c>
      <c r="AC21" s="17">
        <f t="shared" si="7"/>
        <v>11547.2</v>
      </c>
      <c r="AE21" s="16">
        <v>225000</v>
      </c>
      <c r="AF21" s="17">
        <v>275000</v>
      </c>
      <c r="AG21" s="3">
        <v>7.9000000000000001E-2</v>
      </c>
      <c r="AH21" s="17">
        <f t="shared" si="8"/>
        <v>14486.4</v>
      </c>
      <c r="AJ21" s="16">
        <v>225000</v>
      </c>
      <c r="AK21" s="17">
        <v>275000</v>
      </c>
      <c r="AL21" s="3">
        <v>7.9000000000000001E-2</v>
      </c>
      <c r="AM21" s="17">
        <f t="shared" si="9"/>
        <v>14486.4</v>
      </c>
      <c r="AO21" s="16">
        <v>225000</v>
      </c>
      <c r="AP21" s="17">
        <v>275000</v>
      </c>
      <c r="AQ21" s="3">
        <v>7.9000000000000001E-2</v>
      </c>
      <c r="AR21" s="17">
        <f t="shared" si="10"/>
        <v>14486.4</v>
      </c>
    </row>
    <row r="22" spans="1:45" x14ac:dyDescent="0.2">
      <c r="A22" s="16">
        <v>48001</v>
      </c>
      <c r="B22" s="17">
        <f t="shared" si="0"/>
        <v>150000</v>
      </c>
      <c r="C22" s="3">
        <v>8.2500000000000004E-2</v>
      </c>
      <c r="D22" s="17">
        <f>D21+(B21-A21)*C21</f>
        <v>3213.1540000000005</v>
      </c>
      <c r="F22" s="16">
        <v>48001</v>
      </c>
      <c r="G22" s="17">
        <f t="shared" si="1"/>
        <v>150000</v>
      </c>
      <c r="H22" s="3">
        <v>8.2500000000000004E-2</v>
      </c>
      <c r="I22" s="17">
        <f>I21+(G21-F21)*H21</f>
        <v>3213.1540000000005</v>
      </c>
      <c r="K22" s="16">
        <v>175000</v>
      </c>
      <c r="L22" s="17">
        <v>225000</v>
      </c>
      <c r="M22" s="3">
        <v>8.2500000000000004E-2</v>
      </c>
      <c r="N22" s="17">
        <f>N21+(L21-K21)*M21</f>
        <v>12341.2</v>
      </c>
      <c r="P22" s="16">
        <v>175000</v>
      </c>
      <c r="Q22" s="17">
        <v>225000</v>
      </c>
      <c r="R22" s="3">
        <v>8.2500000000000004E-2</v>
      </c>
      <c r="S22" s="17">
        <f>S21+(Q21-P21)*R21</f>
        <v>12341.2</v>
      </c>
      <c r="U22" s="16">
        <v>225000</v>
      </c>
      <c r="V22" s="17">
        <v>275000</v>
      </c>
      <c r="W22" s="3">
        <v>8.2500000000000004E-2</v>
      </c>
      <c r="X22" s="17">
        <f>X21+(V21-U21)*W21</f>
        <v>15497.2</v>
      </c>
      <c r="Z22" s="16">
        <v>225000</v>
      </c>
      <c r="AA22" s="17">
        <v>275000</v>
      </c>
      <c r="AB22" s="3">
        <v>8.2500000000000004E-2</v>
      </c>
      <c r="AC22" s="17">
        <f>AC21+(AA21-Z21)*AB21</f>
        <v>15497.2</v>
      </c>
      <c r="AE22" s="16">
        <v>275000</v>
      </c>
      <c r="AF22" s="17">
        <v>325000</v>
      </c>
      <c r="AG22" s="3">
        <v>8.2500000000000004E-2</v>
      </c>
      <c r="AH22" s="17">
        <f>AH21+(AF21-AE21)*AG21</f>
        <v>18436.400000000001</v>
      </c>
      <c r="AJ22" s="16">
        <v>275000</v>
      </c>
      <c r="AK22" s="17">
        <v>325000</v>
      </c>
      <c r="AL22" s="3">
        <v>8.2500000000000004E-2</v>
      </c>
      <c r="AM22" s="17">
        <f>AM21+(AK21-AJ21)*AL21</f>
        <v>18436.400000000001</v>
      </c>
      <c r="AO22" s="16">
        <v>275000</v>
      </c>
      <c r="AP22" s="17">
        <v>325000</v>
      </c>
      <c r="AQ22" s="3">
        <v>8.2500000000000004E-2</v>
      </c>
      <c r="AR22" s="17">
        <f>AR21+(AP21-AO21)*AQ21</f>
        <v>18436.400000000001</v>
      </c>
    </row>
    <row r="23" spans="1:45" x14ac:dyDescent="0.2">
      <c r="A23" s="16">
        <v>150001</v>
      </c>
      <c r="B23" s="17">
        <f t="shared" si="0"/>
        <v>175000</v>
      </c>
      <c r="C23" s="3">
        <v>0.09</v>
      </c>
      <c r="D23" s="17">
        <f>D22+(B22-A22)*C22</f>
        <v>11628.0715</v>
      </c>
      <c r="F23" s="16">
        <v>150001</v>
      </c>
      <c r="G23" s="17">
        <f t="shared" si="1"/>
        <v>175000</v>
      </c>
      <c r="H23" s="3">
        <v>0.09</v>
      </c>
      <c r="I23" s="17">
        <f>I22+(G22-F22)*H22</f>
        <v>11628.0715</v>
      </c>
      <c r="K23" s="16">
        <v>225000</v>
      </c>
      <c r="L23" s="17">
        <v>275000</v>
      </c>
      <c r="M23" s="3">
        <v>0.09</v>
      </c>
      <c r="N23" s="17">
        <f>N22+(L22-K22)*M22</f>
        <v>16466.2</v>
      </c>
      <c r="P23" s="16">
        <v>225000</v>
      </c>
      <c r="Q23" s="17">
        <v>275000</v>
      </c>
      <c r="R23" s="3">
        <v>0.09</v>
      </c>
      <c r="S23" s="17">
        <f>S22+(Q22-P22)*R22</f>
        <v>16466.2</v>
      </c>
      <c r="U23" s="16">
        <v>275000</v>
      </c>
      <c r="V23" s="17">
        <v>325000</v>
      </c>
      <c r="W23" s="3">
        <v>0.09</v>
      </c>
      <c r="X23" s="17">
        <f>X22+(V22-U22)*W22</f>
        <v>19622.2</v>
      </c>
      <c r="Z23" s="16">
        <v>275000</v>
      </c>
      <c r="AA23" s="17">
        <v>325000</v>
      </c>
      <c r="AB23" s="3">
        <v>0.09</v>
      </c>
      <c r="AC23" s="17">
        <f>AC22+(AA22-Z22)*AB22</f>
        <v>19622.2</v>
      </c>
      <c r="AE23" s="16">
        <v>325000</v>
      </c>
      <c r="AF23" s="17">
        <v>400000</v>
      </c>
      <c r="AG23" s="3">
        <v>0.09</v>
      </c>
      <c r="AH23" s="17">
        <f>AH22+(AF22-AE22)*AG22</f>
        <v>22561.4</v>
      </c>
      <c r="AJ23" s="16">
        <v>325000</v>
      </c>
      <c r="AK23" s="17">
        <v>400000</v>
      </c>
      <c r="AL23" s="3">
        <v>0.09</v>
      </c>
      <c r="AM23" s="17">
        <f>AM22+(AK22-AJ22)*AL22</f>
        <v>22561.4</v>
      </c>
      <c r="AO23" s="16">
        <v>325000</v>
      </c>
      <c r="AP23" s="17">
        <v>400000</v>
      </c>
      <c r="AQ23" s="3">
        <v>0.09</v>
      </c>
      <c r="AR23" s="17">
        <f>AR22+(AP22-AO22)*AQ22</f>
        <v>22561.4</v>
      </c>
    </row>
    <row r="24" spans="1:45" x14ac:dyDescent="0.2">
      <c r="A24" s="16">
        <v>175001</v>
      </c>
      <c r="B24" s="17">
        <f t="shared" si="0"/>
        <v>200000</v>
      </c>
      <c r="C24" s="3">
        <v>0.1</v>
      </c>
      <c r="D24" s="17">
        <f>D23+(B23-A23)*C23</f>
        <v>13877.9815</v>
      </c>
      <c r="F24" s="16">
        <v>175001</v>
      </c>
      <c r="G24" s="17">
        <f t="shared" si="1"/>
        <v>200000</v>
      </c>
      <c r="H24" s="3">
        <v>0.1</v>
      </c>
      <c r="I24" s="17">
        <f>I23+(G23-F23)*H23</f>
        <v>13877.9815</v>
      </c>
      <c r="K24" s="16">
        <v>275000</v>
      </c>
      <c r="L24" s="17">
        <v>325000</v>
      </c>
      <c r="M24" s="3">
        <v>0.1</v>
      </c>
      <c r="N24" s="17">
        <f>N23+(L23-K23)*M23</f>
        <v>20966.2</v>
      </c>
      <c r="P24" s="16">
        <v>275000</v>
      </c>
      <c r="Q24" s="17">
        <v>325000</v>
      </c>
      <c r="R24" s="3">
        <v>0.1</v>
      </c>
      <c r="S24" s="17">
        <f>S23+(Q23-P23)*R23</f>
        <v>20966.2</v>
      </c>
      <c r="U24" s="16">
        <v>325000</v>
      </c>
      <c r="V24" s="17">
        <v>400000</v>
      </c>
      <c r="W24" s="3">
        <v>0.1</v>
      </c>
      <c r="X24" s="17">
        <f>X23+(V23-U23)*W23</f>
        <v>24122.2</v>
      </c>
      <c r="Z24" s="16">
        <v>325000</v>
      </c>
      <c r="AA24" s="17">
        <v>400000</v>
      </c>
      <c r="AB24" s="3">
        <v>0.1</v>
      </c>
      <c r="AC24" s="17">
        <f>AC23+(AA23-Z23)*AB23</f>
        <v>24122.2</v>
      </c>
      <c r="AE24" s="16">
        <v>400000</v>
      </c>
      <c r="AF24" s="17">
        <v>475000</v>
      </c>
      <c r="AG24" s="3">
        <v>0.1</v>
      </c>
      <c r="AH24" s="17">
        <f>AH23+(AF23-AE23)*AG23</f>
        <v>29311.4</v>
      </c>
      <c r="AJ24" s="16">
        <v>400000</v>
      </c>
      <c r="AK24" s="17">
        <v>475000</v>
      </c>
      <c r="AL24" s="3">
        <v>0.1</v>
      </c>
      <c r="AM24" s="17">
        <f>AM23+(AK23-AJ23)*AL23</f>
        <v>29311.4</v>
      </c>
      <c r="AO24" s="16">
        <v>400000</v>
      </c>
      <c r="AP24" s="17">
        <v>475000</v>
      </c>
      <c r="AQ24" s="3">
        <v>0.1</v>
      </c>
      <c r="AR24" s="17">
        <f>AR23+(AP23-AO23)*AQ23</f>
        <v>29311.4</v>
      </c>
    </row>
    <row r="25" spans="1:45" ht="16" thickBot="1" x14ac:dyDescent="0.25">
      <c r="A25" s="22">
        <v>200001</v>
      </c>
      <c r="C25" s="3">
        <v>0.11</v>
      </c>
      <c r="D25" s="17">
        <f>D24+(B24-A24)*C24</f>
        <v>16377.8815</v>
      </c>
      <c r="F25" s="22">
        <v>200001</v>
      </c>
      <c r="H25" s="3">
        <v>0.11</v>
      </c>
      <c r="I25" s="17">
        <f>I24+(G24-F24)*H24</f>
        <v>16377.8815</v>
      </c>
      <c r="K25" s="27">
        <v>325000</v>
      </c>
      <c r="L25" s="12"/>
      <c r="M25" s="21">
        <v>0.11</v>
      </c>
      <c r="N25" s="17">
        <f>N24+(L24-K24)*M24</f>
        <v>25966.2</v>
      </c>
      <c r="P25" s="27">
        <v>325000</v>
      </c>
      <c r="Q25" s="12"/>
      <c r="R25" s="21">
        <v>0.11</v>
      </c>
      <c r="S25" s="17">
        <f>S24+(Q24-P24)*R24</f>
        <v>25966.2</v>
      </c>
      <c r="U25" s="27">
        <v>400000</v>
      </c>
      <c r="V25" s="12"/>
      <c r="W25" s="21">
        <v>0.11</v>
      </c>
      <c r="X25" s="17">
        <f>X24+(V24-U24)*W24</f>
        <v>31622.2</v>
      </c>
      <c r="Z25" s="27">
        <v>400000</v>
      </c>
      <c r="AA25" s="12"/>
      <c r="AB25" s="21">
        <v>0.11</v>
      </c>
      <c r="AC25" s="17">
        <f>AC24+(AA24-Z24)*AB24</f>
        <v>31622.2</v>
      </c>
      <c r="AE25" s="27">
        <v>475000</v>
      </c>
      <c r="AF25" s="12"/>
      <c r="AG25" s="21">
        <v>0.11</v>
      </c>
      <c r="AH25" s="17">
        <f>AH24+(AF24-AE24)*AG24</f>
        <v>36811.4</v>
      </c>
      <c r="AJ25" s="27">
        <v>475000</v>
      </c>
      <c r="AK25" s="12"/>
      <c r="AL25" s="21">
        <v>0.11</v>
      </c>
      <c r="AM25" s="17">
        <f>AM24+(AK24-AJ24)*AL24</f>
        <v>36811.4</v>
      </c>
      <c r="AO25" s="27">
        <v>475000</v>
      </c>
      <c r="AP25" s="12"/>
      <c r="AQ25" s="21">
        <v>0.11</v>
      </c>
      <c r="AR25" s="17">
        <f>AR24+(AP24-AO24)*AQ24</f>
        <v>36811.4</v>
      </c>
    </row>
    <row r="26" spans="1:45" ht="16" thickBot="1" x14ac:dyDescent="0.25">
      <c r="A26" s="11"/>
      <c r="B26" s="12"/>
      <c r="C26" s="12"/>
      <c r="D26" s="12"/>
      <c r="E26" s="12"/>
      <c r="F26" s="11"/>
      <c r="G26" s="12"/>
      <c r="H26" s="12"/>
      <c r="I26" s="12"/>
      <c r="J26" s="12"/>
      <c r="K26" s="11"/>
      <c r="L26" s="12"/>
      <c r="M26" s="12"/>
      <c r="N26" s="12"/>
      <c r="O26" s="12"/>
      <c r="P26" s="11"/>
      <c r="Q26" s="12"/>
      <c r="R26" s="12"/>
      <c r="S26" s="12"/>
      <c r="T26" s="12"/>
      <c r="U26" s="11"/>
      <c r="V26" s="12"/>
      <c r="W26" s="12"/>
      <c r="X26" s="12"/>
      <c r="Y26" s="12"/>
      <c r="Z26" s="11"/>
      <c r="AA26" s="12"/>
      <c r="AB26" s="12"/>
      <c r="AC26" s="12"/>
      <c r="AD26" s="12"/>
      <c r="AE26" s="11"/>
      <c r="AF26" s="12"/>
      <c r="AG26" s="12"/>
      <c r="AH26" s="12"/>
      <c r="AI26" s="12"/>
      <c r="AJ26" s="11"/>
      <c r="AK26" s="12"/>
      <c r="AL26" s="12"/>
      <c r="AM26" s="12"/>
      <c r="AN26" s="12"/>
      <c r="AO26" s="11"/>
      <c r="AP26" s="12"/>
      <c r="AQ26" s="12"/>
      <c r="AR26" s="12"/>
      <c r="AS26" s="12"/>
    </row>
    <row r="27" spans="1:45" ht="16" x14ac:dyDescent="0.2">
      <c r="A27" s="39" t="s">
        <v>20</v>
      </c>
      <c r="B27" s="40"/>
      <c r="C27" s="40"/>
      <c r="D27" s="40"/>
      <c r="E27" s="40"/>
      <c r="F27" s="39" t="s">
        <v>13</v>
      </c>
      <c r="G27" s="40"/>
      <c r="H27" s="40"/>
      <c r="I27" s="40"/>
      <c r="J27" s="40"/>
      <c r="K27" s="39" t="s">
        <v>13</v>
      </c>
      <c r="L27" s="40"/>
      <c r="M27" s="40"/>
      <c r="N27" s="40"/>
      <c r="O27" s="40"/>
      <c r="P27" s="39" t="s">
        <v>13</v>
      </c>
      <c r="Q27" s="40"/>
      <c r="R27" s="40"/>
      <c r="S27" s="40"/>
      <c r="T27" s="40"/>
      <c r="U27" s="39" t="s">
        <v>13</v>
      </c>
      <c r="V27" s="40"/>
      <c r="W27" s="40"/>
      <c r="X27" s="40"/>
      <c r="Y27" s="40"/>
      <c r="Z27" s="39" t="s">
        <v>13</v>
      </c>
      <c r="AA27" s="40"/>
      <c r="AB27" s="40"/>
      <c r="AC27" s="40"/>
      <c r="AD27" s="40"/>
      <c r="AE27" s="39" t="s">
        <v>13</v>
      </c>
      <c r="AF27" s="40"/>
      <c r="AG27" s="40"/>
      <c r="AH27" s="40"/>
      <c r="AI27" s="40"/>
      <c r="AJ27" s="39" t="s">
        <v>13</v>
      </c>
      <c r="AK27" s="40"/>
      <c r="AL27" s="40"/>
      <c r="AM27" s="40"/>
      <c r="AN27" s="40"/>
      <c r="AO27" s="39" t="s">
        <v>13</v>
      </c>
      <c r="AP27" s="40"/>
      <c r="AQ27" s="40"/>
      <c r="AR27" s="40"/>
      <c r="AS27" s="40"/>
    </row>
    <row r="28" spans="1:45" ht="16" thickBot="1" x14ac:dyDescent="0.25">
      <c r="A28" s="13" t="s">
        <v>5</v>
      </c>
      <c r="D28" s="14"/>
      <c r="E28" s="14"/>
      <c r="F28" s="13" t="s">
        <v>5</v>
      </c>
      <c r="I28" s="14"/>
      <c r="J28" s="14"/>
      <c r="K28" s="13" t="s">
        <v>5</v>
      </c>
      <c r="N28" s="14"/>
      <c r="O28" s="14"/>
      <c r="P28" s="13" t="s">
        <v>5</v>
      </c>
      <c r="S28" s="14"/>
      <c r="T28" s="14"/>
      <c r="U28" s="13" t="s">
        <v>5</v>
      </c>
      <c r="X28" s="14"/>
      <c r="Y28" s="14"/>
      <c r="Z28" s="13" t="s">
        <v>5</v>
      </c>
      <c r="AC28" s="14"/>
      <c r="AD28" s="14"/>
      <c r="AE28" s="13" t="s">
        <v>5</v>
      </c>
      <c r="AH28" s="14"/>
      <c r="AI28" s="14"/>
      <c r="AJ28" s="13" t="s">
        <v>5</v>
      </c>
      <c r="AM28" s="14"/>
      <c r="AN28" s="14"/>
      <c r="AO28" s="13" t="s">
        <v>5</v>
      </c>
      <c r="AR28" s="14"/>
      <c r="AS28" s="14"/>
    </row>
    <row r="29" spans="1:45" ht="33" thickBot="1" x14ac:dyDescent="0.25">
      <c r="A29" s="10" t="s">
        <v>8</v>
      </c>
      <c r="C29" s="36">
        <f>IF('Tax Cut Calculator'!D5=Index!B3,'Tax Cut Calculator'!D9,0)</f>
        <v>0</v>
      </c>
      <c r="D29" s="14" t="s">
        <v>9</v>
      </c>
      <c r="E29" s="32">
        <f>E7*(2+'Tax Cut Calculator'!$D$7)</f>
        <v>2288</v>
      </c>
      <c r="F29" s="10" t="s">
        <v>8</v>
      </c>
      <c r="H29" s="36">
        <f>C29</f>
        <v>0</v>
      </c>
      <c r="I29" s="14" t="s">
        <v>9</v>
      </c>
      <c r="J29" s="32">
        <f>J7*(2+'Tax Cut Calculator'!$D$7)</f>
        <v>2288</v>
      </c>
      <c r="K29" s="10" t="s">
        <v>8</v>
      </c>
      <c r="M29" s="36">
        <f>C29</f>
        <v>0</v>
      </c>
      <c r="N29" s="14" t="s">
        <v>9</v>
      </c>
      <c r="O29" s="32">
        <f>O7*(2+'Tax Cut Calculator'!$D$7)</f>
        <v>2288</v>
      </c>
      <c r="P29" s="10" t="s">
        <v>8</v>
      </c>
      <c r="R29" s="36">
        <f>C29</f>
        <v>0</v>
      </c>
      <c r="S29" s="14" t="s">
        <v>9</v>
      </c>
      <c r="T29" s="32">
        <f>T7*(2+'Tax Cut Calculator'!$D$7)</f>
        <v>2288</v>
      </c>
      <c r="U29" s="10" t="s">
        <v>8</v>
      </c>
      <c r="W29" s="36">
        <f>R29</f>
        <v>0</v>
      </c>
      <c r="X29" s="14" t="s">
        <v>9</v>
      </c>
      <c r="Y29" s="32">
        <f>Y7*(2+'Tax Cut Calculator'!$D$7)</f>
        <v>2288</v>
      </c>
      <c r="Z29" s="10" t="s">
        <v>8</v>
      </c>
      <c r="AB29" s="36">
        <f>W29</f>
        <v>0</v>
      </c>
      <c r="AC29" s="14" t="s">
        <v>9</v>
      </c>
      <c r="AD29" s="32">
        <f>AD7*(2+'Tax Cut Calculator'!$D$7)</f>
        <v>2288</v>
      </c>
      <c r="AE29" s="10" t="s">
        <v>8</v>
      </c>
      <c r="AG29" s="36">
        <f>AB29</f>
        <v>0</v>
      </c>
      <c r="AH29" s="14" t="s">
        <v>9</v>
      </c>
      <c r="AI29" s="32">
        <f>AI7*(2+'Tax Cut Calculator'!$D$7)</f>
        <v>2288</v>
      </c>
      <c r="AJ29" s="10" t="s">
        <v>8</v>
      </c>
      <c r="AL29" s="36">
        <f>AG29</f>
        <v>0</v>
      </c>
      <c r="AM29" s="14" t="s">
        <v>9</v>
      </c>
      <c r="AN29" s="32">
        <f>AN7*(2+'Tax Cut Calculator'!$D$7)</f>
        <v>2288</v>
      </c>
      <c r="AO29" s="10" t="s">
        <v>8</v>
      </c>
      <c r="AQ29" s="36">
        <f>AL29</f>
        <v>0</v>
      </c>
      <c r="AR29" s="14" t="s">
        <v>9</v>
      </c>
      <c r="AS29" s="32">
        <f>AS7*(2+'Tax Cut Calculator'!$D$7)</f>
        <v>2288</v>
      </c>
    </row>
    <row r="30" spans="1:45" ht="64" x14ac:dyDescent="0.2">
      <c r="A30" s="26" t="s">
        <v>0</v>
      </c>
      <c r="B30" s="23"/>
      <c r="C30" s="24">
        <f>IF(C29-E29-E31&gt;0,C29-E29-E31,0)</f>
        <v>0</v>
      </c>
      <c r="D30" s="33"/>
      <c r="E30" s="14"/>
      <c r="F30" s="26" t="s">
        <v>0</v>
      </c>
      <c r="G30" s="23"/>
      <c r="H30" s="24">
        <f>IF(H29-J29-J31&gt;0,H29-J29-J31,0)</f>
        <v>0</v>
      </c>
      <c r="I30" s="33"/>
      <c r="J30" s="14"/>
      <c r="K30" s="26" t="s">
        <v>0</v>
      </c>
      <c r="L30" s="23"/>
      <c r="M30" s="24">
        <f>IF(M29-O29-O31&gt;0,M29-O29-O31,0)</f>
        <v>0</v>
      </c>
      <c r="N30" s="33"/>
      <c r="O30" s="14"/>
      <c r="P30" s="26" t="s">
        <v>0</v>
      </c>
      <c r="Q30" s="23"/>
      <c r="R30" s="24">
        <f>IF(R29-T29-T31&gt;0,R29-T29-T31,0)</f>
        <v>0</v>
      </c>
      <c r="S30" s="33"/>
      <c r="T30" s="14"/>
      <c r="U30" s="26" t="s">
        <v>0</v>
      </c>
      <c r="V30" s="23"/>
      <c r="W30" s="24">
        <f>IF(W29-Y29-Y31&gt;0,W29-Y29-Y31,0)</f>
        <v>0</v>
      </c>
      <c r="X30" s="33" t="s">
        <v>14</v>
      </c>
      <c r="Y30" s="14"/>
      <c r="Z30" s="26" t="s">
        <v>0</v>
      </c>
      <c r="AA30" s="23"/>
      <c r="AB30" s="24">
        <f>IF(AB29-AD29-AD31&gt;0,AB29-AD29-AD31,0)</f>
        <v>0</v>
      </c>
      <c r="AC30" s="33"/>
      <c r="AD30" s="14"/>
      <c r="AE30" s="26" t="s">
        <v>0</v>
      </c>
      <c r="AF30" s="23"/>
      <c r="AG30" s="24">
        <f>IF(AG29-AI29-AI31&gt;0,AG29-AI29-AI31,0)</f>
        <v>0</v>
      </c>
      <c r="AH30" s="33"/>
      <c r="AI30" s="14"/>
      <c r="AJ30" s="26" t="s">
        <v>0</v>
      </c>
      <c r="AK30" s="23"/>
      <c r="AL30" s="24">
        <f>IF(AL29-AN29-AN31&gt;0,AL29-AN29-AN31,0)</f>
        <v>0</v>
      </c>
      <c r="AM30" s="33"/>
      <c r="AN30" s="14"/>
      <c r="AO30" s="26" t="s">
        <v>0</v>
      </c>
      <c r="AP30" s="23"/>
      <c r="AQ30" s="24">
        <f>IF(AQ29-AS29-AS31&gt;0,AQ29-AS29-AS31,0)</f>
        <v>0</v>
      </c>
      <c r="AR30" s="33"/>
      <c r="AS30" s="14"/>
    </row>
    <row r="31" spans="1:45" x14ac:dyDescent="0.2">
      <c r="A31" s="10" t="s">
        <v>1</v>
      </c>
      <c r="C31" s="17">
        <f>VLOOKUP(C30,A36:D47,4,TRUE)+(C30-VLOOKUP(C30, A36:D47, 1, TRUE))*VLOOKUP(C30,A36:D47,3,TRUE)</f>
        <v>0</v>
      </c>
      <c r="D31" s="34" t="s">
        <v>16</v>
      </c>
      <c r="E31" s="35">
        <v>4400</v>
      </c>
      <c r="F31" s="10" t="s">
        <v>1</v>
      </c>
      <c r="H31" s="17">
        <f>VLOOKUP(H30,F36:I47,4,TRUE)+(H30-VLOOKUP(H30, F36:I47, 1, TRUE))*VLOOKUP(H30,F36:I47,3,TRUE)</f>
        <v>0</v>
      </c>
      <c r="I31" s="34" t="s">
        <v>16</v>
      </c>
      <c r="J31" s="35">
        <v>8800</v>
      </c>
      <c r="K31" s="10" t="s">
        <v>1</v>
      </c>
      <c r="M31" s="17">
        <f>VLOOKUP(M30,K36:N47,4,TRUE)+(M30-VLOOKUP(M30, K36:N47, 1, TRUE))*VLOOKUP(M30,K36:N47,3,TRUE)</f>
        <v>0</v>
      </c>
      <c r="N31" s="34" t="s">
        <v>16</v>
      </c>
      <c r="O31" s="35">
        <v>8800</v>
      </c>
      <c r="P31" s="10" t="s">
        <v>1</v>
      </c>
      <c r="R31" s="17">
        <f>VLOOKUP(R30,P36:S47,4,TRUE)+(R30-VLOOKUP(R30, P36:S47, 1, TRUE))*VLOOKUP(R30,P36:S47,3,TRUE)</f>
        <v>0</v>
      </c>
      <c r="S31" s="34" t="s">
        <v>16</v>
      </c>
      <c r="T31" s="35">
        <v>16000</v>
      </c>
      <c r="U31" s="10" t="s">
        <v>1</v>
      </c>
      <c r="W31" s="17">
        <f>VLOOKUP(W30,U36:X47,4,TRUE)+(W30-VLOOKUP(W30, U36:X47, 1, TRUE))*VLOOKUP(W30,U36:X47,3,TRUE)</f>
        <v>0</v>
      </c>
      <c r="X31" s="34" t="s">
        <v>16</v>
      </c>
      <c r="Y31" s="35">
        <v>16000</v>
      </c>
      <c r="Z31" s="10" t="s">
        <v>1</v>
      </c>
      <c r="AB31" s="17">
        <f>VLOOKUP(AB30,Z36:AC47,4,TRUE)+(AB30-VLOOKUP(AB30, Z36:AC47, 1, TRUE))*VLOOKUP(AB30,Z36:AC47,3,TRUE)</f>
        <v>0</v>
      </c>
      <c r="AC31" s="34" t="s">
        <v>16</v>
      </c>
      <c r="AD31" s="35">
        <v>18000</v>
      </c>
      <c r="AE31" s="10" t="s">
        <v>1</v>
      </c>
      <c r="AG31" s="17">
        <f>VLOOKUP(AG30,AE36:AH47,4,TRUE)+(AG30-VLOOKUP(AG30, AE36:AH47, 1, TRUE))*VLOOKUP(AG30,AE36:AH47,3,TRUE)</f>
        <v>0</v>
      </c>
      <c r="AH31" s="34" t="s">
        <v>16</v>
      </c>
      <c r="AI31" s="35">
        <v>18000</v>
      </c>
      <c r="AJ31" s="10" t="s">
        <v>1</v>
      </c>
      <c r="AL31" s="17">
        <f>VLOOKUP(AL30,AJ36:AM47,4,TRUE)+(AL30-VLOOKUP(AL30, AJ36:AM47, 1, TRUE))*VLOOKUP(AL30,AJ36:AM47,3,TRUE)</f>
        <v>0</v>
      </c>
      <c r="AM31" s="34" t="s">
        <v>16</v>
      </c>
      <c r="AN31" s="35">
        <v>20000</v>
      </c>
      <c r="AO31" s="10" t="s">
        <v>1</v>
      </c>
      <c r="AQ31" s="17">
        <f>VLOOKUP(AQ30,AO36:AR47,4,TRUE)+(AQ30-VLOOKUP(AQ30, AO36:AR47, 1, TRUE))*VLOOKUP(AQ30,AO36:AR47,3,TRUE)</f>
        <v>0</v>
      </c>
      <c r="AR31" s="34" t="s">
        <v>16</v>
      </c>
      <c r="AS31" s="35">
        <v>24000</v>
      </c>
    </row>
    <row r="32" spans="1:45" x14ac:dyDescent="0.2">
      <c r="A32" s="10" t="s">
        <v>2</v>
      </c>
      <c r="C32" s="25">
        <f>VLOOKUP(C30,A36:D47,3,TRUE)</f>
        <v>1.4E-2</v>
      </c>
      <c r="F32" s="10" t="s">
        <v>2</v>
      </c>
      <c r="H32" s="25">
        <f>VLOOKUP(H30,F36:I47,3,TRUE)</f>
        <v>1.4E-2</v>
      </c>
      <c r="K32" s="10" t="s">
        <v>2</v>
      </c>
      <c r="M32" s="25">
        <f>VLOOKUP(M30,K36:N47,3,TRUE)</f>
        <v>1.4E-2</v>
      </c>
      <c r="P32" s="10" t="s">
        <v>2</v>
      </c>
      <c r="R32" s="25">
        <f>VLOOKUP(R30,P36:S47,3,TRUE)</f>
        <v>1.4E-2</v>
      </c>
      <c r="U32" s="10" t="s">
        <v>2</v>
      </c>
      <c r="W32" s="25">
        <f>VLOOKUP(W30,U36:X47,3,TRUE)</f>
        <v>1.4E-2</v>
      </c>
      <c r="Z32" s="10" t="s">
        <v>2</v>
      </c>
      <c r="AB32" s="25">
        <f>VLOOKUP(AB30,Z36:AC47,3,TRUE)</f>
        <v>1.4E-2</v>
      </c>
      <c r="AE32" s="10" t="s">
        <v>2</v>
      </c>
      <c r="AG32" s="25">
        <f>VLOOKUP(AG30,AE36:AH47,3,TRUE)</f>
        <v>1.4E-2</v>
      </c>
      <c r="AJ32" s="10" t="s">
        <v>2</v>
      </c>
      <c r="AL32" s="25">
        <f>VLOOKUP(AL30,AJ36:AM47,3,TRUE)</f>
        <v>1.4E-2</v>
      </c>
      <c r="AO32" s="10" t="s">
        <v>2</v>
      </c>
      <c r="AQ32" s="25">
        <f>VLOOKUP(AQ30,AO36:AR47,3,TRUE)</f>
        <v>1.4E-2</v>
      </c>
    </row>
    <row r="33" spans="1:45" x14ac:dyDescent="0.2">
      <c r="A33" s="10" t="s">
        <v>3</v>
      </c>
      <c r="C33" s="30" t="e">
        <f>C31/C29</f>
        <v>#DIV/0!</v>
      </c>
      <c r="F33" s="10" t="s">
        <v>3</v>
      </c>
      <c r="H33" s="30" t="e">
        <f>H31/H29</f>
        <v>#DIV/0!</v>
      </c>
      <c r="K33" s="10" t="s">
        <v>3</v>
      </c>
      <c r="M33" s="30" t="e">
        <f>M31/M29</f>
        <v>#DIV/0!</v>
      </c>
      <c r="P33" s="10" t="s">
        <v>3</v>
      </c>
      <c r="R33" s="30" t="e">
        <f>R31/R29</f>
        <v>#DIV/0!</v>
      </c>
      <c r="U33" s="10" t="s">
        <v>3</v>
      </c>
      <c r="W33" s="30" t="e">
        <f>W31/W29</f>
        <v>#DIV/0!</v>
      </c>
      <c r="Z33" s="10" t="s">
        <v>3</v>
      </c>
      <c r="AB33" s="30" t="e">
        <f>AB31/AB29</f>
        <v>#DIV/0!</v>
      </c>
      <c r="AE33" s="10" t="s">
        <v>3</v>
      </c>
      <c r="AG33" s="30" t="e">
        <f>AG31/AG29</f>
        <v>#DIV/0!</v>
      </c>
      <c r="AJ33" s="10" t="s">
        <v>3</v>
      </c>
      <c r="AL33" s="30" t="e">
        <f>AL31/AL29</f>
        <v>#DIV/0!</v>
      </c>
      <c r="AO33" s="10" t="s">
        <v>3</v>
      </c>
      <c r="AQ33" s="30" t="e">
        <f>AQ31/AQ29</f>
        <v>#DIV/0!</v>
      </c>
    </row>
    <row r="34" spans="1:45" x14ac:dyDescent="0.2">
      <c r="A34" s="10"/>
      <c r="F34" s="10"/>
      <c r="K34" s="10"/>
      <c r="P34" s="10"/>
      <c r="U34" s="10"/>
      <c r="Z34" s="10"/>
      <c r="AE34" s="10"/>
      <c r="AJ34" s="10"/>
      <c r="AO34" s="10"/>
    </row>
    <row r="35" spans="1:45" x14ac:dyDescent="0.2">
      <c r="A35" s="13" t="s">
        <v>10</v>
      </c>
      <c r="B35" s="15"/>
      <c r="C35" s="15" t="s">
        <v>11</v>
      </c>
      <c r="D35" s="15" t="s">
        <v>12</v>
      </c>
      <c r="E35" s="2"/>
      <c r="F35" s="13" t="s">
        <v>10</v>
      </c>
      <c r="G35" s="15"/>
      <c r="H35" s="15" t="s">
        <v>11</v>
      </c>
      <c r="I35" s="15" t="s">
        <v>12</v>
      </c>
      <c r="J35" s="2"/>
      <c r="K35" s="13" t="s">
        <v>10</v>
      </c>
      <c r="L35" s="15"/>
      <c r="M35" s="15" t="s">
        <v>11</v>
      </c>
      <c r="N35" s="15" t="s">
        <v>12</v>
      </c>
      <c r="O35" s="2"/>
      <c r="P35" s="13" t="s">
        <v>10</v>
      </c>
      <c r="Q35" s="15"/>
      <c r="R35" s="15" t="s">
        <v>11</v>
      </c>
      <c r="S35" s="15" t="s">
        <v>12</v>
      </c>
      <c r="T35" s="2"/>
      <c r="U35" s="13" t="s">
        <v>10</v>
      </c>
      <c r="V35" s="15"/>
      <c r="W35" s="15" t="s">
        <v>11</v>
      </c>
      <c r="X35" s="15" t="s">
        <v>12</v>
      </c>
      <c r="Y35" s="2"/>
      <c r="Z35" s="13" t="s">
        <v>10</v>
      </c>
      <c r="AA35" s="15"/>
      <c r="AB35" s="15" t="s">
        <v>11</v>
      </c>
      <c r="AC35" s="15" t="s">
        <v>12</v>
      </c>
      <c r="AD35" s="2"/>
      <c r="AE35" s="13" t="s">
        <v>10</v>
      </c>
      <c r="AF35" s="15"/>
      <c r="AG35" s="15" t="s">
        <v>11</v>
      </c>
      <c r="AH35" s="15" t="s">
        <v>12</v>
      </c>
      <c r="AI35" s="2"/>
      <c r="AJ35" s="13" t="s">
        <v>10</v>
      </c>
      <c r="AK35" s="15"/>
      <c r="AL35" s="15" t="s">
        <v>11</v>
      </c>
      <c r="AM35" s="15" t="s">
        <v>12</v>
      </c>
      <c r="AN35" s="2"/>
      <c r="AO35" s="13" t="s">
        <v>10</v>
      </c>
      <c r="AP35" s="15"/>
      <c r="AQ35" s="15" t="s">
        <v>11</v>
      </c>
      <c r="AR35" s="15" t="s">
        <v>12</v>
      </c>
      <c r="AS35" s="2"/>
    </row>
    <row r="36" spans="1:45" x14ac:dyDescent="0.2">
      <c r="A36" s="16">
        <v>0</v>
      </c>
      <c r="B36" s="17">
        <f>A37-1</f>
        <v>4800</v>
      </c>
      <c r="C36" s="4">
        <v>1.4E-2</v>
      </c>
      <c r="D36" s="17">
        <v>0</v>
      </c>
      <c r="F36" s="16">
        <v>0</v>
      </c>
      <c r="G36" s="17">
        <f>F37-1</f>
        <v>4800</v>
      </c>
      <c r="H36" s="4">
        <v>1.4E-2</v>
      </c>
      <c r="I36" s="17">
        <v>0</v>
      </c>
      <c r="K36" s="16">
        <v>0</v>
      </c>
      <c r="L36" s="17">
        <v>19200</v>
      </c>
      <c r="M36" s="4">
        <v>1.4E-2</v>
      </c>
      <c r="N36" s="17">
        <v>0</v>
      </c>
      <c r="P36" s="16">
        <v>0</v>
      </c>
      <c r="Q36" s="17">
        <v>19200</v>
      </c>
      <c r="R36" s="4">
        <v>1.4E-2</v>
      </c>
      <c r="S36" s="17">
        <v>0</v>
      </c>
      <c r="U36" s="16">
        <v>0</v>
      </c>
      <c r="V36" s="17">
        <v>28800</v>
      </c>
      <c r="W36" s="4">
        <v>1.4E-2</v>
      </c>
      <c r="X36" s="17">
        <v>0</v>
      </c>
      <c r="Z36" s="16">
        <v>0</v>
      </c>
      <c r="AA36" s="17">
        <v>28800</v>
      </c>
      <c r="AB36" s="4">
        <v>1.4E-2</v>
      </c>
      <c r="AC36" s="17">
        <v>0</v>
      </c>
      <c r="AE36" s="16">
        <v>0</v>
      </c>
      <c r="AF36" s="17">
        <v>38400</v>
      </c>
      <c r="AG36" s="4">
        <v>1.4E-2</v>
      </c>
      <c r="AH36" s="17">
        <v>0</v>
      </c>
      <c r="AJ36" s="16">
        <v>0</v>
      </c>
      <c r="AK36" s="17">
        <v>38400</v>
      </c>
      <c r="AL36" s="4">
        <v>1.4E-2</v>
      </c>
      <c r="AM36" s="17">
        <v>0</v>
      </c>
      <c r="AO36" s="16">
        <v>0</v>
      </c>
      <c r="AP36" s="17">
        <v>38400</v>
      </c>
      <c r="AQ36" s="4">
        <v>1.4E-2</v>
      </c>
      <c r="AR36" s="17">
        <v>0</v>
      </c>
    </row>
    <row r="37" spans="1:45" x14ac:dyDescent="0.2">
      <c r="A37" s="16">
        <v>4801</v>
      </c>
      <c r="B37" s="17">
        <f t="shared" ref="B37:B46" si="11">A38-1</f>
        <v>9600</v>
      </c>
      <c r="C37" s="4">
        <v>3.2000000000000001E-2</v>
      </c>
      <c r="D37" s="17">
        <f t="shared" ref="D37:D47" si="12">D36+(B36-A36)*C36</f>
        <v>67.2</v>
      </c>
      <c r="F37" s="16">
        <v>4801</v>
      </c>
      <c r="G37" s="17">
        <f t="shared" ref="G37:G46" si="13">F38-1</f>
        <v>9600</v>
      </c>
      <c r="H37" s="4">
        <v>3.2000000000000001E-2</v>
      </c>
      <c r="I37" s="17">
        <f t="shared" ref="I37:I47" si="14">I36+(G36-F36)*H36</f>
        <v>67.2</v>
      </c>
      <c r="K37" s="16">
        <v>19200</v>
      </c>
      <c r="L37" s="17">
        <v>28800</v>
      </c>
      <c r="M37" s="4">
        <v>3.2000000000000001E-2</v>
      </c>
      <c r="N37" s="17">
        <f t="shared" ref="N37:N47" si="15">N36+(L36-K36)*M36</f>
        <v>268.8</v>
      </c>
      <c r="P37" s="16">
        <v>19200</v>
      </c>
      <c r="Q37" s="17">
        <v>28800</v>
      </c>
      <c r="R37" s="4">
        <v>3.2000000000000001E-2</v>
      </c>
      <c r="S37" s="17">
        <f t="shared" ref="S37:S47" si="16">S36+(Q36-P36)*R36</f>
        <v>268.8</v>
      </c>
      <c r="U37" s="16">
        <v>28800</v>
      </c>
      <c r="V37" s="17">
        <v>38400</v>
      </c>
      <c r="W37" s="4">
        <v>3.2000000000000001E-2</v>
      </c>
      <c r="X37" s="17">
        <f t="shared" ref="X37:X47" si="17">X36+(V36-U36)*W36</f>
        <v>403.2</v>
      </c>
      <c r="Z37" s="16">
        <v>28800</v>
      </c>
      <c r="AA37" s="17">
        <v>38400</v>
      </c>
      <c r="AB37" s="4">
        <v>3.2000000000000001E-2</v>
      </c>
      <c r="AC37" s="17">
        <f t="shared" ref="AC37:AC47" si="18">AC36+(AA36-Z36)*AB36</f>
        <v>403.2</v>
      </c>
      <c r="AE37" s="16">
        <v>38400</v>
      </c>
      <c r="AF37" s="17">
        <v>48000</v>
      </c>
      <c r="AG37" s="4">
        <v>3.2000000000000001E-2</v>
      </c>
      <c r="AH37" s="17">
        <f t="shared" ref="AH37:AH47" si="19">AH36+(AF36-AE36)*AG36</f>
        <v>537.6</v>
      </c>
      <c r="AJ37" s="16">
        <v>38400</v>
      </c>
      <c r="AK37" s="17">
        <v>48000</v>
      </c>
      <c r="AL37" s="4">
        <v>3.2000000000000001E-2</v>
      </c>
      <c r="AM37" s="17">
        <f t="shared" ref="AM37:AM47" si="20">AM36+(AK36-AJ36)*AL36</f>
        <v>537.6</v>
      </c>
      <c r="AO37" s="16">
        <v>38400</v>
      </c>
      <c r="AP37" s="17">
        <v>48000</v>
      </c>
      <c r="AQ37" s="4">
        <v>3.2000000000000001E-2</v>
      </c>
      <c r="AR37" s="17">
        <f t="shared" ref="AR37:AR47" si="21">AR36+(AP36-AO36)*AQ36</f>
        <v>537.6</v>
      </c>
    </row>
    <row r="38" spans="1:45" x14ac:dyDescent="0.2">
      <c r="A38" s="16">
        <v>9601</v>
      </c>
      <c r="B38" s="17">
        <f t="shared" si="11"/>
        <v>19200</v>
      </c>
      <c r="C38" s="4">
        <v>5.5E-2</v>
      </c>
      <c r="D38" s="17">
        <f t="shared" si="12"/>
        <v>220.76800000000003</v>
      </c>
      <c r="F38" s="16">
        <v>9601</v>
      </c>
      <c r="G38" s="17">
        <f t="shared" si="13"/>
        <v>19200</v>
      </c>
      <c r="H38" s="4">
        <v>5.5E-2</v>
      </c>
      <c r="I38" s="17">
        <f t="shared" si="14"/>
        <v>220.76800000000003</v>
      </c>
      <c r="K38" s="16">
        <v>28800</v>
      </c>
      <c r="L38" s="17">
        <v>38400</v>
      </c>
      <c r="M38" s="4">
        <v>5.5E-2</v>
      </c>
      <c r="N38" s="17">
        <f t="shared" si="15"/>
        <v>576</v>
      </c>
      <c r="P38" s="16">
        <v>28800</v>
      </c>
      <c r="Q38" s="17">
        <v>38400</v>
      </c>
      <c r="R38" s="4">
        <v>5.5E-2</v>
      </c>
      <c r="S38" s="17">
        <f t="shared" si="16"/>
        <v>576</v>
      </c>
      <c r="U38" s="16">
        <v>38400</v>
      </c>
      <c r="V38" s="17">
        <v>48000</v>
      </c>
      <c r="W38" s="4">
        <v>5.5E-2</v>
      </c>
      <c r="X38" s="17">
        <f t="shared" si="17"/>
        <v>710.4</v>
      </c>
      <c r="Z38" s="16">
        <v>38400</v>
      </c>
      <c r="AA38" s="17">
        <v>48000</v>
      </c>
      <c r="AB38" s="4">
        <v>5.5E-2</v>
      </c>
      <c r="AC38" s="17">
        <f t="shared" si="18"/>
        <v>710.4</v>
      </c>
      <c r="AE38" s="16">
        <v>48000</v>
      </c>
      <c r="AF38" s="17">
        <v>72000</v>
      </c>
      <c r="AG38" s="4">
        <v>5.5E-2</v>
      </c>
      <c r="AH38" s="17">
        <f t="shared" si="19"/>
        <v>844.8</v>
      </c>
      <c r="AJ38" s="16">
        <v>48000</v>
      </c>
      <c r="AK38" s="17">
        <v>72000</v>
      </c>
      <c r="AL38" s="4">
        <v>5.5E-2</v>
      </c>
      <c r="AM38" s="17">
        <f t="shared" si="20"/>
        <v>844.8</v>
      </c>
      <c r="AO38" s="16">
        <v>48000</v>
      </c>
      <c r="AP38" s="17">
        <v>72000</v>
      </c>
      <c r="AQ38" s="4">
        <v>5.5E-2</v>
      </c>
      <c r="AR38" s="17">
        <f t="shared" si="21"/>
        <v>844.8</v>
      </c>
    </row>
    <row r="39" spans="1:45" x14ac:dyDescent="0.2">
      <c r="A39" s="16">
        <v>19201</v>
      </c>
      <c r="B39" s="17">
        <f t="shared" si="11"/>
        <v>28800</v>
      </c>
      <c r="C39" s="4">
        <v>6.4000000000000001E-2</v>
      </c>
      <c r="D39" s="17">
        <f t="shared" si="12"/>
        <v>748.71300000000008</v>
      </c>
      <c r="F39" s="16">
        <v>19201</v>
      </c>
      <c r="G39" s="17">
        <f t="shared" si="13"/>
        <v>28800</v>
      </c>
      <c r="H39" s="4">
        <v>6.4000000000000001E-2</v>
      </c>
      <c r="I39" s="17">
        <f t="shared" si="14"/>
        <v>748.71300000000008</v>
      </c>
      <c r="K39" s="16">
        <v>38400</v>
      </c>
      <c r="L39" s="17">
        <v>48000</v>
      </c>
      <c r="M39" s="4">
        <v>6.4000000000000001E-2</v>
      </c>
      <c r="N39" s="17">
        <f t="shared" si="15"/>
        <v>1104</v>
      </c>
      <c r="P39" s="16">
        <v>38400</v>
      </c>
      <c r="Q39" s="17">
        <v>48000</v>
      </c>
      <c r="R39" s="4">
        <v>6.4000000000000001E-2</v>
      </c>
      <c r="S39" s="17">
        <f t="shared" si="16"/>
        <v>1104</v>
      </c>
      <c r="U39" s="16">
        <v>48000</v>
      </c>
      <c r="V39" s="17">
        <v>72000</v>
      </c>
      <c r="W39" s="4">
        <v>6.4000000000000001E-2</v>
      </c>
      <c r="X39" s="17">
        <f t="shared" si="17"/>
        <v>1238.4000000000001</v>
      </c>
      <c r="Z39" s="16">
        <v>48000</v>
      </c>
      <c r="AA39" s="17">
        <v>72000</v>
      </c>
      <c r="AB39" s="4">
        <v>6.4000000000000001E-2</v>
      </c>
      <c r="AC39" s="17">
        <f t="shared" si="18"/>
        <v>1238.4000000000001</v>
      </c>
      <c r="AE39" s="16">
        <v>72000</v>
      </c>
      <c r="AF39" s="17">
        <v>96000</v>
      </c>
      <c r="AG39" s="4">
        <v>6.4000000000000001E-2</v>
      </c>
      <c r="AH39" s="17">
        <f t="shared" si="19"/>
        <v>2164.8000000000002</v>
      </c>
      <c r="AJ39" s="16">
        <v>72000</v>
      </c>
      <c r="AK39" s="17">
        <v>96000</v>
      </c>
      <c r="AL39" s="4">
        <v>6.4000000000000001E-2</v>
      </c>
      <c r="AM39" s="17">
        <f t="shared" si="20"/>
        <v>2164.8000000000002</v>
      </c>
      <c r="AO39" s="16">
        <v>72000</v>
      </c>
      <c r="AP39" s="17">
        <v>96000</v>
      </c>
      <c r="AQ39" s="4">
        <v>6.4000000000000001E-2</v>
      </c>
      <c r="AR39" s="17">
        <f t="shared" si="21"/>
        <v>2164.8000000000002</v>
      </c>
    </row>
    <row r="40" spans="1:45" x14ac:dyDescent="0.2">
      <c r="A40" s="16">
        <v>28801</v>
      </c>
      <c r="B40" s="17">
        <f t="shared" si="11"/>
        <v>38400</v>
      </c>
      <c r="C40" s="3">
        <v>6.8000000000000005E-2</v>
      </c>
      <c r="D40" s="17">
        <f t="shared" si="12"/>
        <v>1363.049</v>
      </c>
      <c r="F40" s="16">
        <v>28801</v>
      </c>
      <c r="G40" s="17">
        <f t="shared" si="13"/>
        <v>38400</v>
      </c>
      <c r="H40" s="3">
        <v>6.8000000000000005E-2</v>
      </c>
      <c r="I40" s="17">
        <f t="shared" si="14"/>
        <v>1363.049</v>
      </c>
      <c r="K40" s="16">
        <v>48000</v>
      </c>
      <c r="L40" s="17">
        <v>72000</v>
      </c>
      <c r="M40" s="3">
        <v>6.8000000000000005E-2</v>
      </c>
      <c r="N40" s="17">
        <f t="shared" si="15"/>
        <v>1718.4</v>
      </c>
      <c r="P40" s="16">
        <v>48000</v>
      </c>
      <c r="Q40" s="17">
        <v>72000</v>
      </c>
      <c r="R40" s="3">
        <v>6.8000000000000005E-2</v>
      </c>
      <c r="S40" s="17">
        <f t="shared" si="16"/>
        <v>1718.4</v>
      </c>
      <c r="U40" s="16">
        <v>72000</v>
      </c>
      <c r="V40" s="17">
        <v>96000</v>
      </c>
      <c r="W40" s="3">
        <v>6.8000000000000005E-2</v>
      </c>
      <c r="X40" s="17">
        <f t="shared" si="17"/>
        <v>2774.4</v>
      </c>
      <c r="Z40" s="16">
        <v>72000</v>
      </c>
      <c r="AA40" s="17">
        <v>96000</v>
      </c>
      <c r="AB40" s="3">
        <v>6.8000000000000005E-2</v>
      </c>
      <c r="AC40" s="17">
        <f t="shared" si="18"/>
        <v>2774.4</v>
      </c>
      <c r="AE40" s="16">
        <v>96000</v>
      </c>
      <c r="AF40" s="17">
        <v>250000</v>
      </c>
      <c r="AG40" s="3">
        <v>6.8000000000000005E-2</v>
      </c>
      <c r="AH40" s="17">
        <f t="shared" si="19"/>
        <v>3700.8</v>
      </c>
      <c r="AJ40" s="16">
        <v>96000</v>
      </c>
      <c r="AK40" s="17">
        <v>250000</v>
      </c>
      <c r="AL40" s="3">
        <v>6.8000000000000005E-2</v>
      </c>
      <c r="AM40" s="17">
        <f t="shared" si="20"/>
        <v>3700.8</v>
      </c>
      <c r="AO40" s="16">
        <v>96000</v>
      </c>
      <c r="AP40" s="17">
        <v>250000</v>
      </c>
      <c r="AQ40" s="3">
        <v>6.8000000000000005E-2</v>
      </c>
      <c r="AR40" s="17">
        <f t="shared" si="21"/>
        <v>3700.8</v>
      </c>
    </row>
    <row r="41" spans="1:45" x14ac:dyDescent="0.2">
      <c r="A41" s="16">
        <v>38401</v>
      </c>
      <c r="B41" s="17">
        <f t="shared" si="11"/>
        <v>48000</v>
      </c>
      <c r="C41" s="3">
        <v>7.1999999999999995E-2</v>
      </c>
      <c r="D41" s="17">
        <f t="shared" si="12"/>
        <v>2015.7809999999999</v>
      </c>
      <c r="F41" s="16">
        <v>38401</v>
      </c>
      <c r="G41" s="17">
        <f t="shared" si="13"/>
        <v>48000</v>
      </c>
      <c r="H41" s="3">
        <v>7.1999999999999995E-2</v>
      </c>
      <c r="I41" s="17">
        <f t="shared" si="14"/>
        <v>2015.7809999999999</v>
      </c>
      <c r="K41" s="16">
        <v>72000</v>
      </c>
      <c r="L41" s="17">
        <v>96000</v>
      </c>
      <c r="M41" s="3">
        <v>7.1999999999999995E-2</v>
      </c>
      <c r="N41" s="17">
        <f t="shared" si="15"/>
        <v>3350.4000000000005</v>
      </c>
      <c r="P41" s="16">
        <v>72000</v>
      </c>
      <c r="Q41" s="17">
        <v>96000</v>
      </c>
      <c r="R41" s="3">
        <v>7.1999999999999995E-2</v>
      </c>
      <c r="S41" s="17">
        <f t="shared" si="16"/>
        <v>3350.4000000000005</v>
      </c>
      <c r="U41" s="16">
        <v>96000</v>
      </c>
      <c r="V41" s="17">
        <v>250000</v>
      </c>
      <c r="W41" s="3">
        <v>7.1999999999999995E-2</v>
      </c>
      <c r="X41" s="17">
        <f t="shared" si="17"/>
        <v>4406.4000000000005</v>
      </c>
      <c r="Z41" s="16">
        <v>96000</v>
      </c>
      <c r="AA41" s="17">
        <v>250000</v>
      </c>
      <c r="AB41" s="3">
        <v>7.1999999999999995E-2</v>
      </c>
      <c r="AC41" s="17">
        <f t="shared" si="18"/>
        <v>4406.4000000000005</v>
      </c>
      <c r="AE41" s="16">
        <v>250000</v>
      </c>
      <c r="AF41" s="17">
        <v>350000</v>
      </c>
      <c r="AG41" s="3">
        <v>7.1999999999999995E-2</v>
      </c>
      <c r="AH41" s="17">
        <f t="shared" si="19"/>
        <v>14172.8</v>
      </c>
      <c r="AJ41" s="16">
        <v>250000</v>
      </c>
      <c r="AK41" s="17">
        <v>350000</v>
      </c>
      <c r="AL41" s="3">
        <v>7.1999999999999995E-2</v>
      </c>
      <c r="AM41" s="17">
        <f t="shared" si="20"/>
        <v>14172.8</v>
      </c>
      <c r="AO41" s="16">
        <v>250000</v>
      </c>
      <c r="AP41" s="17">
        <v>350000</v>
      </c>
      <c r="AQ41" s="3">
        <v>7.1999999999999995E-2</v>
      </c>
      <c r="AR41" s="17">
        <f t="shared" si="21"/>
        <v>14172.8</v>
      </c>
    </row>
    <row r="42" spans="1:45" x14ac:dyDescent="0.2">
      <c r="A42" s="16">
        <v>48001</v>
      </c>
      <c r="B42" s="17">
        <f t="shared" si="11"/>
        <v>72000</v>
      </c>
      <c r="C42" s="3">
        <v>7.5999999999999998E-2</v>
      </c>
      <c r="D42" s="17">
        <f t="shared" si="12"/>
        <v>2706.9089999999997</v>
      </c>
      <c r="F42" s="16">
        <v>48001</v>
      </c>
      <c r="G42" s="17">
        <f t="shared" si="13"/>
        <v>72000</v>
      </c>
      <c r="H42" s="3">
        <v>7.5999999999999998E-2</v>
      </c>
      <c r="I42" s="17">
        <f t="shared" si="14"/>
        <v>2706.9089999999997</v>
      </c>
      <c r="K42" s="16">
        <v>96000</v>
      </c>
      <c r="L42" s="17">
        <v>250000</v>
      </c>
      <c r="M42" s="3">
        <v>7.5999999999999998E-2</v>
      </c>
      <c r="N42" s="17">
        <f t="shared" si="15"/>
        <v>5078.4000000000005</v>
      </c>
      <c r="P42" s="16">
        <v>96000</v>
      </c>
      <c r="Q42" s="17">
        <v>250000</v>
      </c>
      <c r="R42" s="3">
        <v>7.5999999999999998E-2</v>
      </c>
      <c r="S42" s="17">
        <f t="shared" si="16"/>
        <v>5078.4000000000005</v>
      </c>
      <c r="U42" s="16">
        <v>250000</v>
      </c>
      <c r="V42" s="17">
        <v>350000</v>
      </c>
      <c r="W42" s="3">
        <v>7.5999999999999998E-2</v>
      </c>
      <c r="X42" s="17">
        <f t="shared" si="17"/>
        <v>15494.400000000001</v>
      </c>
      <c r="Z42" s="16">
        <v>250000</v>
      </c>
      <c r="AA42" s="17">
        <v>350000</v>
      </c>
      <c r="AB42" s="3">
        <v>7.5999999999999998E-2</v>
      </c>
      <c r="AC42" s="17">
        <f t="shared" si="18"/>
        <v>15494.400000000001</v>
      </c>
      <c r="AE42" s="16">
        <v>350000</v>
      </c>
      <c r="AF42" s="17">
        <v>450000</v>
      </c>
      <c r="AG42" s="3">
        <v>7.5999999999999998E-2</v>
      </c>
      <c r="AH42" s="17">
        <f t="shared" si="19"/>
        <v>21372.799999999999</v>
      </c>
      <c r="AJ42" s="16">
        <v>350000</v>
      </c>
      <c r="AK42" s="17">
        <v>450000</v>
      </c>
      <c r="AL42" s="3">
        <v>7.5999999999999998E-2</v>
      </c>
      <c r="AM42" s="17">
        <f t="shared" si="20"/>
        <v>21372.799999999999</v>
      </c>
      <c r="AO42" s="16">
        <v>350000</v>
      </c>
      <c r="AP42" s="17">
        <v>450000</v>
      </c>
      <c r="AQ42" s="3">
        <v>7.5999999999999998E-2</v>
      </c>
      <c r="AR42" s="17">
        <f t="shared" si="21"/>
        <v>21372.799999999999</v>
      </c>
    </row>
    <row r="43" spans="1:45" x14ac:dyDescent="0.2">
      <c r="A43" s="16">
        <v>72001</v>
      </c>
      <c r="B43" s="17">
        <f t="shared" si="11"/>
        <v>96000</v>
      </c>
      <c r="C43" s="3">
        <v>7.9000000000000001E-2</v>
      </c>
      <c r="D43" s="17">
        <f t="shared" si="12"/>
        <v>4530.8329999999996</v>
      </c>
      <c r="F43" s="16">
        <v>72001</v>
      </c>
      <c r="G43" s="17">
        <f t="shared" si="13"/>
        <v>96000</v>
      </c>
      <c r="H43" s="3">
        <v>7.9000000000000001E-2</v>
      </c>
      <c r="I43" s="17">
        <f t="shared" si="14"/>
        <v>4530.8329999999996</v>
      </c>
      <c r="K43" s="16">
        <v>250000</v>
      </c>
      <c r="L43" s="17">
        <v>350000</v>
      </c>
      <c r="M43" s="3">
        <v>7.9000000000000001E-2</v>
      </c>
      <c r="N43" s="17">
        <f t="shared" si="15"/>
        <v>16782.400000000001</v>
      </c>
      <c r="P43" s="16">
        <v>250000</v>
      </c>
      <c r="Q43" s="17">
        <v>350000</v>
      </c>
      <c r="R43" s="3">
        <v>7.9000000000000001E-2</v>
      </c>
      <c r="S43" s="17">
        <f t="shared" si="16"/>
        <v>16782.400000000001</v>
      </c>
      <c r="U43" s="16">
        <v>350000</v>
      </c>
      <c r="V43" s="17">
        <v>450000</v>
      </c>
      <c r="W43" s="3">
        <v>7.9000000000000001E-2</v>
      </c>
      <c r="X43" s="17">
        <f t="shared" si="17"/>
        <v>23094.400000000001</v>
      </c>
      <c r="Z43" s="16">
        <v>350000</v>
      </c>
      <c r="AA43" s="17">
        <v>450000</v>
      </c>
      <c r="AB43" s="3">
        <v>7.9000000000000001E-2</v>
      </c>
      <c r="AC43" s="17">
        <f t="shared" si="18"/>
        <v>23094.400000000001</v>
      </c>
      <c r="AE43" s="16">
        <v>450000</v>
      </c>
      <c r="AF43" s="17">
        <v>550000</v>
      </c>
      <c r="AG43" s="3">
        <v>7.9000000000000001E-2</v>
      </c>
      <c r="AH43" s="17">
        <f t="shared" si="19"/>
        <v>28972.799999999999</v>
      </c>
      <c r="AJ43" s="16">
        <v>450000</v>
      </c>
      <c r="AK43" s="17">
        <v>550000</v>
      </c>
      <c r="AL43" s="3">
        <v>7.9000000000000001E-2</v>
      </c>
      <c r="AM43" s="17">
        <f t="shared" si="20"/>
        <v>28972.799999999999</v>
      </c>
      <c r="AO43" s="16">
        <v>450000</v>
      </c>
      <c r="AP43" s="17">
        <v>550000</v>
      </c>
      <c r="AQ43" s="3">
        <v>7.9000000000000001E-2</v>
      </c>
      <c r="AR43" s="17">
        <f t="shared" si="21"/>
        <v>28972.799999999999</v>
      </c>
    </row>
    <row r="44" spans="1:45" x14ac:dyDescent="0.2">
      <c r="A44" s="16">
        <v>96001</v>
      </c>
      <c r="B44" s="17">
        <f t="shared" si="11"/>
        <v>300000</v>
      </c>
      <c r="C44" s="3">
        <v>8.2500000000000004E-2</v>
      </c>
      <c r="D44" s="17">
        <f t="shared" si="12"/>
        <v>6426.7539999999999</v>
      </c>
      <c r="F44" s="16">
        <v>96001</v>
      </c>
      <c r="G44" s="17">
        <f t="shared" si="13"/>
        <v>300000</v>
      </c>
      <c r="H44" s="3">
        <v>8.2500000000000004E-2</v>
      </c>
      <c r="I44" s="17">
        <f t="shared" si="14"/>
        <v>6426.7539999999999</v>
      </c>
      <c r="K44" s="16">
        <v>350000</v>
      </c>
      <c r="L44" s="17">
        <v>450000</v>
      </c>
      <c r="M44" s="3">
        <v>8.2500000000000004E-2</v>
      </c>
      <c r="N44" s="17">
        <f t="shared" si="15"/>
        <v>24682.400000000001</v>
      </c>
      <c r="P44" s="16">
        <v>350000</v>
      </c>
      <c r="Q44" s="17">
        <v>450000</v>
      </c>
      <c r="R44" s="3">
        <v>8.2500000000000004E-2</v>
      </c>
      <c r="S44" s="17">
        <f t="shared" si="16"/>
        <v>24682.400000000001</v>
      </c>
      <c r="U44" s="16">
        <v>450000</v>
      </c>
      <c r="V44" s="17">
        <v>550000</v>
      </c>
      <c r="W44" s="3">
        <v>8.2500000000000004E-2</v>
      </c>
      <c r="X44" s="17">
        <f t="shared" si="17"/>
        <v>30994.400000000001</v>
      </c>
      <c r="Z44" s="16">
        <v>450000</v>
      </c>
      <c r="AA44" s="17">
        <v>550000</v>
      </c>
      <c r="AB44" s="3">
        <v>8.2500000000000004E-2</v>
      </c>
      <c r="AC44" s="17">
        <f t="shared" si="18"/>
        <v>30994.400000000001</v>
      </c>
      <c r="AE44" s="16">
        <v>550000</v>
      </c>
      <c r="AF44" s="17">
        <v>650000</v>
      </c>
      <c r="AG44" s="3">
        <v>8.2500000000000004E-2</v>
      </c>
      <c r="AH44" s="17">
        <f t="shared" si="19"/>
        <v>36872.800000000003</v>
      </c>
      <c r="AJ44" s="16">
        <v>550000</v>
      </c>
      <c r="AK44" s="17">
        <v>650000</v>
      </c>
      <c r="AL44" s="3">
        <v>8.2500000000000004E-2</v>
      </c>
      <c r="AM44" s="17">
        <f t="shared" si="20"/>
        <v>36872.800000000003</v>
      </c>
      <c r="AO44" s="16">
        <v>550000</v>
      </c>
      <c r="AP44" s="17">
        <v>650000</v>
      </c>
      <c r="AQ44" s="3">
        <v>8.2500000000000004E-2</v>
      </c>
      <c r="AR44" s="17">
        <f t="shared" si="21"/>
        <v>36872.800000000003</v>
      </c>
    </row>
    <row r="45" spans="1:45" x14ac:dyDescent="0.2">
      <c r="A45" s="16">
        <v>300001</v>
      </c>
      <c r="B45" s="17">
        <f t="shared" si="11"/>
        <v>350000</v>
      </c>
      <c r="C45" s="3">
        <v>0.09</v>
      </c>
      <c r="D45" s="17">
        <f t="shared" si="12"/>
        <v>23256.6715</v>
      </c>
      <c r="F45" s="16">
        <v>300001</v>
      </c>
      <c r="G45" s="17">
        <f t="shared" si="13"/>
        <v>350000</v>
      </c>
      <c r="H45" s="3">
        <v>0.09</v>
      </c>
      <c r="I45" s="17">
        <f t="shared" si="14"/>
        <v>23256.6715</v>
      </c>
      <c r="K45" s="16">
        <v>450000</v>
      </c>
      <c r="L45" s="17">
        <v>550000</v>
      </c>
      <c r="M45" s="3">
        <v>0.09</v>
      </c>
      <c r="N45" s="17">
        <f t="shared" si="15"/>
        <v>32932.400000000001</v>
      </c>
      <c r="P45" s="16">
        <v>450000</v>
      </c>
      <c r="Q45" s="17">
        <v>550000</v>
      </c>
      <c r="R45" s="3">
        <v>0.09</v>
      </c>
      <c r="S45" s="17">
        <f t="shared" si="16"/>
        <v>32932.400000000001</v>
      </c>
      <c r="U45" s="16">
        <v>550000</v>
      </c>
      <c r="V45" s="17">
        <v>650000</v>
      </c>
      <c r="W45" s="3">
        <v>0.09</v>
      </c>
      <c r="X45" s="17">
        <f t="shared" si="17"/>
        <v>39244.400000000001</v>
      </c>
      <c r="Z45" s="16">
        <v>550000</v>
      </c>
      <c r="AA45" s="17">
        <v>650000</v>
      </c>
      <c r="AB45" s="3">
        <v>0.09</v>
      </c>
      <c r="AC45" s="17">
        <f t="shared" si="18"/>
        <v>39244.400000000001</v>
      </c>
      <c r="AE45" s="16">
        <v>650000</v>
      </c>
      <c r="AF45" s="17">
        <v>800000</v>
      </c>
      <c r="AG45" s="3">
        <v>0.09</v>
      </c>
      <c r="AH45" s="17">
        <f t="shared" si="19"/>
        <v>45122.8</v>
      </c>
      <c r="AJ45" s="16">
        <v>650000</v>
      </c>
      <c r="AK45" s="17">
        <v>800000</v>
      </c>
      <c r="AL45" s="3">
        <v>0.09</v>
      </c>
      <c r="AM45" s="17">
        <f t="shared" si="20"/>
        <v>45122.8</v>
      </c>
      <c r="AO45" s="16">
        <v>650000</v>
      </c>
      <c r="AP45" s="17">
        <v>800000</v>
      </c>
      <c r="AQ45" s="3">
        <v>0.09</v>
      </c>
      <c r="AR45" s="17">
        <f t="shared" si="21"/>
        <v>45122.8</v>
      </c>
    </row>
    <row r="46" spans="1:45" x14ac:dyDescent="0.2">
      <c r="A46" s="16">
        <v>350001</v>
      </c>
      <c r="B46" s="17">
        <f t="shared" si="11"/>
        <v>400000</v>
      </c>
      <c r="C46" s="3">
        <v>0.1</v>
      </c>
      <c r="D46" s="17">
        <f t="shared" si="12"/>
        <v>27756.5815</v>
      </c>
      <c r="F46" s="16">
        <v>350001</v>
      </c>
      <c r="G46" s="17">
        <f t="shared" si="13"/>
        <v>400000</v>
      </c>
      <c r="H46" s="3">
        <v>0.1</v>
      </c>
      <c r="I46" s="17">
        <f t="shared" si="14"/>
        <v>27756.5815</v>
      </c>
      <c r="K46" s="16">
        <v>550000</v>
      </c>
      <c r="L46" s="17">
        <v>650000</v>
      </c>
      <c r="M46" s="3">
        <v>0.1</v>
      </c>
      <c r="N46" s="17">
        <f t="shared" si="15"/>
        <v>41932.400000000001</v>
      </c>
      <c r="P46" s="16">
        <v>550000</v>
      </c>
      <c r="Q46" s="17">
        <v>650000</v>
      </c>
      <c r="R46" s="3">
        <v>0.1</v>
      </c>
      <c r="S46" s="17">
        <f t="shared" si="16"/>
        <v>41932.400000000001</v>
      </c>
      <c r="U46" s="16">
        <v>650000</v>
      </c>
      <c r="V46" s="17">
        <v>800000</v>
      </c>
      <c r="W46" s="3">
        <v>0.1</v>
      </c>
      <c r="X46" s="17">
        <f t="shared" si="17"/>
        <v>48244.4</v>
      </c>
      <c r="Z46" s="16">
        <v>650000</v>
      </c>
      <c r="AA46" s="17">
        <v>800000</v>
      </c>
      <c r="AB46" s="3">
        <v>0.1</v>
      </c>
      <c r="AC46" s="17">
        <f t="shared" si="18"/>
        <v>48244.4</v>
      </c>
      <c r="AE46" s="16">
        <v>800000</v>
      </c>
      <c r="AF46" s="17">
        <v>950000</v>
      </c>
      <c r="AG46" s="3">
        <v>0.1</v>
      </c>
      <c r="AH46" s="17">
        <f t="shared" si="19"/>
        <v>58622.8</v>
      </c>
      <c r="AJ46" s="16">
        <v>800000</v>
      </c>
      <c r="AK46" s="17">
        <v>950000</v>
      </c>
      <c r="AL46" s="3">
        <v>0.1</v>
      </c>
      <c r="AM46" s="17">
        <f t="shared" si="20"/>
        <v>58622.8</v>
      </c>
      <c r="AO46" s="16">
        <v>800000</v>
      </c>
      <c r="AP46" s="17">
        <v>950000</v>
      </c>
      <c r="AQ46" s="3">
        <v>0.1</v>
      </c>
      <c r="AR46" s="17">
        <f t="shared" si="21"/>
        <v>58622.8</v>
      </c>
    </row>
    <row r="47" spans="1:45" ht="16" thickBot="1" x14ac:dyDescent="0.25">
      <c r="A47" s="27">
        <v>400001</v>
      </c>
      <c r="B47" s="12"/>
      <c r="C47" s="21">
        <v>0.11</v>
      </c>
      <c r="D47" s="18">
        <f t="shared" si="12"/>
        <v>32756.481500000002</v>
      </c>
      <c r="E47" s="12"/>
      <c r="F47" s="27">
        <v>400001</v>
      </c>
      <c r="G47" s="12"/>
      <c r="H47" s="21">
        <v>0.11</v>
      </c>
      <c r="I47" s="18">
        <f t="shared" si="14"/>
        <v>32756.481500000002</v>
      </c>
      <c r="J47" s="12"/>
      <c r="K47" s="27">
        <v>650000</v>
      </c>
      <c r="L47" s="12"/>
      <c r="M47" s="21">
        <v>0.11</v>
      </c>
      <c r="N47" s="18">
        <f t="shared" si="15"/>
        <v>51932.4</v>
      </c>
      <c r="O47" s="12"/>
      <c r="P47" s="27">
        <v>650000</v>
      </c>
      <c r="Q47" s="12"/>
      <c r="R47" s="21">
        <v>0.11</v>
      </c>
      <c r="S47" s="18">
        <f t="shared" si="16"/>
        <v>51932.4</v>
      </c>
      <c r="T47" s="12"/>
      <c r="U47" s="27">
        <v>800000</v>
      </c>
      <c r="V47" s="12"/>
      <c r="W47" s="21">
        <v>0.11</v>
      </c>
      <c r="X47" s="18">
        <f t="shared" si="17"/>
        <v>63244.4</v>
      </c>
      <c r="Y47" s="12"/>
      <c r="Z47" s="27">
        <v>800000</v>
      </c>
      <c r="AA47" s="12"/>
      <c r="AB47" s="21">
        <v>0.11</v>
      </c>
      <c r="AC47" s="18">
        <f t="shared" si="18"/>
        <v>63244.4</v>
      </c>
      <c r="AD47" s="12"/>
      <c r="AE47" s="27">
        <v>950000</v>
      </c>
      <c r="AF47" s="12"/>
      <c r="AG47" s="21">
        <v>0.11</v>
      </c>
      <c r="AH47" s="18">
        <f t="shared" si="19"/>
        <v>73622.8</v>
      </c>
      <c r="AI47" s="12"/>
      <c r="AJ47" s="27">
        <v>950000</v>
      </c>
      <c r="AK47" s="12"/>
      <c r="AL47" s="21">
        <v>0.11</v>
      </c>
      <c r="AM47" s="18">
        <f t="shared" si="20"/>
        <v>73622.8</v>
      </c>
      <c r="AN47" s="12"/>
      <c r="AO47" s="27">
        <v>950000</v>
      </c>
      <c r="AP47" s="12"/>
      <c r="AQ47" s="21">
        <v>0.11</v>
      </c>
      <c r="AR47" s="18">
        <f t="shared" si="21"/>
        <v>73622.8</v>
      </c>
      <c r="AS47" s="12"/>
    </row>
    <row r="48" spans="1:45" ht="16" thickBot="1" x14ac:dyDescent="0.25">
      <c r="D48" s="2"/>
      <c r="E48" s="2"/>
      <c r="I48" s="2"/>
      <c r="J48" s="2"/>
      <c r="N48" s="2"/>
      <c r="O48" s="2"/>
      <c r="S48" s="2"/>
      <c r="T48" s="2"/>
      <c r="X48" s="2"/>
      <c r="Y48" s="2"/>
      <c r="AC48" s="2"/>
      <c r="AD48" s="2"/>
      <c r="AH48" s="2"/>
      <c r="AI48" s="2"/>
      <c r="AM48" s="2"/>
      <c r="AN48" s="2"/>
      <c r="AR48" s="2"/>
      <c r="AS48" s="2"/>
    </row>
    <row r="49" spans="1:45" ht="16" x14ac:dyDescent="0.2">
      <c r="A49" s="39" t="s">
        <v>15</v>
      </c>
      <c r="B49" s="40"/>
      <c r="C49" s="40"/>
      <c r="D49" s="40"/>
      <c r="E49" s="40"/>
      <c r="F49" s="39" t="s">
        <v>15</v>
      </c>
      <c r="G49" s="40"/>
      <c r="H49" s="40"/>
      <c r="I49" s="40"/>
      <c r="J49" s="40"/>
      <c r="K49" s="39" t="s">
        <v>15</v>
      </c>
      <c r="L49" s="40"/>
      <c r="M49" s="40"/>
      <c r="N49" s="40"/>
      <c r="O49" s="40"/>
      <c r="P49" s="39" t="s">
        <v>15</v>
      </c>
      <c r="Q49" s="40"/>
      <c r="R49" s="40"/>
      <c r="S49" s="40"/>
      <c r="T49" s="40"/>
      <c r="U49" s="39" t="s">
        <v>15</v>
      </c>
      <c r="V49" s="40"/>
      <c r="W49" s="40"/>
      <c r="X49" s="40"/>
      <c r="Y49" s="40"/>
      <c r="Z49" s="39" t="s">
        <v>15</v>
      </c>
      <c r="AA49" s="40"/>
      <c r="AB49" s="40"/>
      <c r="AC49" s="40"/>
      <c r="AD49" s="40"/>
      <c r="AE49" s="39" t="s">
        <v>15</v>
      </c>
      <c r="AF49" s="40"/>
      <c r="AG49" s="40"/>
      <c r="AH49" s="40"/>
      <c r="AI49" s="40"/>
      <c r="AJ49" s="39" t="s">
        <v>15</v>
      </c>
      <c r="AK49" s="40"/>
      <c r="AL49" s="40"/>
      <c r="AM49" s="40"/>
      <c r="AN49" s="40"/>
      <c r="AO49" s="39" t="s">
        <v>15</v>
      </c>
      <c r="AP49" s="40"/>
      <c r="AQ49" s="40"/>
      <c r="AR49" s="40"/>
      <c r="AS49" s="40"/>
    </row>
    <row r="50" spans="1:45" x14ac:dyDescent="0.2">
      <c r="A50" s="13" t="s">
        <v>5</v>
      </c>
      <c r="D50" s="14"/>
      <c r="E50" s="14"/>
      <c r="F50" s="13" t="s">
        <v>5</v>
      </c>
      <c r="I50" s="14"/>
      <c r="J50" s="14"/>
      <c r="K50" s="13" t="s">
        <v>5</v>
      </c>
      <c r="N50" s="14"/>
      <c r="O50" s="14"/>
      <c r="P50" s="13" t="s">
        <v>5</v>
      </c>
      <c r="S50" s="14"/>
      <c r="T50" s="14"/>
      <c r="U50" s="13" t="s">
        <v>5</v>
      </c>
      <c r="X50" s="14"/>
      <c r="Y50" s="14"/>
      <c r="Z50" s="13" t="s">
        <v>5</v>
      </c>
      <c r="AC50" s="14"/>
      <c r="AD50" s="14"/>
      <c r="AE50" s="13" t="s">
        <v>5</v>
      </c>
      <c r="AH50" s="14"/>
      <c r="AI50" s="14"/>
      <c r="AJ50" s="13" t="s">
        <v>5</v>
      </c>
      <c r="AM50" s="14"/>
      <c r="AN50" s="14"/>
      <c r="AO50" s="13" t="s">
        <v>5</v>
      </c>
      <c r="AR50" s="14"/>
      <c r="AS50" s="14"/>
    </row>
    <row r="51" spans="1:45" ht="32" x14ac:dyDescent="0.2">
      <c r="A51" s="13" t="s">
        <v>8</v>
      </c>
      <c r="C51" s="42">
        <f>IF('Tax Cut Calculator'!D5=Index!B4,'Tax Cut Calculator'!D9,0)</f>
        <v>0</v>
      </c>
      <c r="D51" s="14" t="s">
        <v>9</v>
      </c>
      <c r="E51" s="32">
        <f>E7*(1+'Tax Cut Calculator'!D7)</f>
        <v>1144</v>
      </c>
      <c r="F51" s="13" t="s">
        <v>8</v>
      </c>
      <c r="H51" s="42">
        <f>C51</f>
        <v>0</v>
      </c>
      <c r="I51" s="14" t="s">
        <v>9</v>
      </c>
      <c r="J51" s="32">
        <f>J7*3</f>
        <v>3432</v>
      </c>
      <c r="K51" s="13" t="s">
        <v>8</v>
      </c>
      <c r="M51" s="42">
        <f>H51</f>
        <v>0</v>
      </c>
      <c r="N51" s="14" t="s">
        <v>9</v>
      </c>
      <c r="O51" s="32">
        <f>O7*3</f>
        <v>3432</v>
      </c>
      <c r="P51" s="13" t="s">
        <v>8</v>
      </c>
      <c r="R51" s="42">
        <f>M51</f>
        <v>0</v>
      </c>
      <c r="S51" s="14" t="s">
        <v>9</v>
      </c>
      <c r="T51" s="32">
        <f>T7*3</f>
        <v>3432</v>
      </c>
      <c r="U51" s="13" t="s">
        <v>8</v>
      </c>
      <c r="W51" s="42">
        <f>R51</f>
        <v>0</v>
      </c>
      <c r="X51" s="14" t="s">
        <v>9</v>
      </c>
      <c r="Y51" s="32">
        <f>Y7*3</f>
        <v>3432</v>
      </c>
      <c r="Z51" s="13" t="s">
        <v>8</v>
      </c>
      <c r="AB51" s="42">
        <f>W51</f>
        <v>0</v>
      </c>
      <c r="AC51" s="14" t="s">
        <v>9</v>
      </c>
      <c r="AD51" s="32">
        <f>AD7*3</f>
        <v>3432</v>
      </c>
      <c r="AE51" s="13" t="s">
        <v>8</v>
      </c>
      <c r="AG51" s="42">
        <f>AB51</f>
        <v>0</v>
      </c>
      <c r="AH51" s="14" t="s">
        <v>9</v>
      </c>
      <c r="AI51" s="32">
        <f>AI7*3</f>
        <v>3432</v>
      </c>
      <c r="AJ51" s="13" t="s">
        <v>8</v>
      </c>
      <c r="AL51" s="42">
        <f>AG51</f>
        <v>0</v>
      </c>
      <c r="AM51" s="14" t="s">
        <v>9</v>
      </c>
      <c r="AN51" s="32">
        <f>AN7*3</f>
        <v>3432</v>
      </c>
      <c r="AO51" s="13" t="s">
        <v>8</v>
      </c>
      <c r="AQ51" s="42">
        <f>AL51</f>
        <v>0</v>
      </c>
      <c r="AR51" s="14" t="s">
        <v>9</v>
      </c>
      <c r="AS51" s="32">
        <f>AS7*3</f>
        <v>3432</v>
      </c>
    </row>
    <row r="52" spans="1:45" x14ac:dyDescent="0.2">
      <c r="A52" s="26" t="s">
        <v>0</v>
      </c>
      <c r="B52" s="23"/>
      <c r="C52" s="24">
        <f>IF(C51-E51-E52&gt;0,C51-E51-E52,0)</f>
        <v>0</v>
      </c>
      <c r="D52" s="34" t="s">
        <v>16</v>
      </c>
      <c r="E52" s="35">
        <v>3212</v>
      </c>
      <c r="F52" s="26" t="s">
        <v>0</v>
      </c>
      <c r="G52" s="23"/>
      <c r="H52" s="24">
        <f>H51-J51-J52</f>
        <v>-9856</v>
      </c>
      <c r="I52" s="34" t="s">
        <v>16</v>
      </c>
      <c r="J52" s="35">
        <v>6424</v>
      </c>
      <c r="K52" s="26" t="s">
        <v>0</v>
      </c>
      <c r="L52" s="23"/>
      <c r="M52" s="24">
        <f>M51-O51-O52</f>
        <v>-9856</v>
      </c>
      <c r="N52" s="34" t="s">
        <v>16</v>
      </c>
      <c r="O52" s="35">
        <v>6424</v>
      </c>
      <c r="P52" s="26" t="s">
        <v>0</v>
      </c>
      <c r="Q52" s="23"/>
      <c r="R52" s="24">
        <f>R51-T51-T52</f>
        <v>-15432</v>
      </c>
      <c r="S52" s="34" t="s">
        <v>16</v>
      </c>
      <c r="T52" s="35">
        <v>12000</v>
      </c>
      <c r="U52" s="26" t="s">
        <v>0</v>
      </c>
      <c r="V52" s="23"/>
      <c r="W52" s="24">
        <f>W51-Y51-Y52</f>
        <v>-15432</v>
      </c>
      <c r="X52" s="34" t="s">
        <v>16</v>
      </c>
      <c r="Y52" s="35">
        <v>12000</v>
      </c>
      <c r="Z52" s="26" t="s">
        <v>0</v>
      </c>
      <c r="AA52" s="23"/>
      <c r="AB52" s="24">
        <f>AB51-AD51-AD52</f>
        <v>-16932</v>
      </c>
      <c r="AC52" s="34" t="s">
        <v>16</v>
      </c>
      <c r="AD52" s="35">
        <v>13500</v>
      </c>
      <c r="AE52" s="26" t="s">
        <v>0</v>
      </c>
      <c r="AF52" s="23"/>
      <c r="AG52" s="24">
        <f>AG51-AI51-AI52</f>
        <v>-16932</v>
      </c>
      <c r="AH52" s="34" t="s">
        <v>16</v>
      </c>
      <c r="AI52" s="35">
        <v>13500</v>
      </c>
      <c r="AJ52" s="26" t="s">
        <v>0</v>
      </c>
      <c r="AK52" s="23"/>
      <c r="AL52" s="24">
        <f>AL51-AN51-AN52</f>
        <v>-18432</v>
      </c>
      <c r="AM52" s="34" t="s">
        <v>16</v>
      </c>
      <c r="AN52" s="35">
        <v>15000</v>
      </c>
      <c r="AO52" s="26" t="s">
        <v>0</v>
      </c>
      <c r="AP52" s="23"/>
      <c r="AQ52" s="24">
        <f>AQ51-AS51-AS52</f>
        <v>-21432</v>
      </c>
      <c r="AR52" s="34" t="s">
        <v>16</v>
      </c>
      <c r="AS52" s="35">
        <v>18000</v>
      </c>
    </row>
    <row r="53" spans="1:45" x14ac:dyDescent="0.2">
      <c r="A53" s="10" t="s">
        <v>1</v>
      </c>
      <c r="C53" s="17">
        <f>VLOOKUP(C52,A58:D69,4,TRUE)+(C52-VLOOKUP(C52, A58:D69, 1, TRUE))*VLOOKUP(C52,A58:D69,3,TRUE)</f>
        <v>0</v>
      </c>
      <c r="F53" s="10" t="s">
        <v>1</v>
      </c>
      <c r="H53" s="17" t="e">
        <f>VLOOKUP(H52,F58:I69,4,TRUE)+(H52-VLOOKUP(H52, F58:I69, 1, TRUE))*VLOOKUP(H52,F58:I69,3,TRUE)</f>
        <v>#N/A</v>
      </c>
      <c r="K53" s="10" t="s">
        <v>1</v>
      </c>
      <c r="M53" s="17" t="e">
        <f>VLOOKUP(M52,K58:N69,4,TRUE)+(M52-VLOOKUP(M52, K58:N69, 1, TRUE))*VLOOKUP(M52,K58:N69,3,TRUE)</f>
        <v>#N/A</v>
      </c>
      <c r="P53" s="10" t="s">
        <v>1</v>
      </c>
      <c r="R53" s="17" t="e">
        <f>VLOOKUP(R52,P58:S69,4,TRUE)+(R52-VLOOKUP(R52, P58:S69, 1, TRUE))*VLOOKUP(R52,P58:S69,3,TRUE)</f>
        <v>#N/A</v>
      </c>
      <c r="U53" s="10" t="s">
        <v>1</v>
      </c>
      <c r="W53" s="17" t="e">
        <f>VLOOKUP(W52,U58:X69,4,TRUE)+(W52-VLOOKUP(W52, U58:X69, 1, TRUE))*VLOOKUP(W52,U58:X69,3,TRUE)</f>
        <v>#N/A</v>
      </c>
      <c r="Z53" s="10" t="s">
        <v>1</v>
      </c>
      <c r="AB53" s="17" t="e">
        <f>VLOOKUP(AB52,Z58:AC69,4,TRUE)+(AB52-VLOOKUP(AB52, Z58:AC69, 1, TRUE))*VLOOKUP(AB52,Z58:AC69,3,TRUE)</f>
        <v>#N/A</v>
      </c>
      <c r="AE53" s="10" t="s">
        <v>1</v>
      </c>
      <c r="AG53" s="17" t="e">
        <f>VLOOKUP(AG52,AE58:AH69,4,TRUE)+(AG52-VLOOKUP(AG52, AE58:AH69, 1, TRUE))*VLOOKUP(AG52,AE58:AH69,3,TRUE)</f>
        <v>#N/A</v>
      </c>
      <c r="AJ53" s="10" t="s">
        <v>1</v>
      </c>
      <c r="AL53" s="17" t="e">
        <f>VLOOKUP(AL52,AJ58:AM69,4,TRUE)+(AL52-VLOOKUP(AL52, AJ58:AM69, 1, TRUE))*VLOOKUP(AL52,AJ58:AM69,3,TRUE)</f>
        <v>#N/A</v>
      </c>
      <c r="AO53" s="10" t="s">
        <v>1</v>
      </c>
      <c r="AQ53" s="17" t="e">
        <f>VLOOKUP(AQ52,AO58:AR69,4,TRUE)+(AQ52-VLOOKUP(AQ52, AO58:AR69, 1, TRUE))*VLOOKUP(AQ52,AO58:AR69,3,TRUE)</f>
        <v>#N/A</v>
      </c>
    </row>
    <row r="54" spans="1:45" x14ac:dyDescent="0.2">
      <c r="A54" s="10" t="s">
        <v>2</v>
      </c>
      <c r="C54" s="25">
        <f>VLOOKUP(C52,A58:D66,3,TRUE)</f>
        <v>1.4E-2</v>
      </c>
      <c r="F54" s="10" t="s">
        <v>2</v>
      </c>
      <c r="H54" s="25" t="e">
        <f>VLOOKUP(H52,F58:I66,3,TRUE)</f>
        <v>#N/A</v>
      </c>
      <c r="K54" s="10" t="s">
        <v>2</v>
      </c>
      <c r="M54" s="25" t="e">
        <f>VLOOKUP(M52,K58:N66,3,TRUE)</f>
        <v>#N/A</v>
      </c>
      <c r="P54" s="10" t="s">
        <v>2</v>
      </c>
      <c r="R54" s="25" t="e">
        <f>VLOOKUP(R52,P58:S66,3,TRUE)</f>
        <v>#N/A</v>
      </c>
      <c r="U54" s="10" t="s">
        <v>2</v>
      </c>
      <c r="W54" s="25" t="e">
        <f>VLOOKUP(W52,U58:X66,3,TRUE)</f>
        <v>#N/A</v>
      </c>
      <c r="Z54" s="10" t="s">
        <v>2</v>
      </c>
      <c r="AB54" s="25" t="e">
        <f>VLOOKUP(AB52,Z58:AC66,3,TRUE)</f>
        <v>#N/A</v>
      </c>
      <c r="AE54" s="10" t="s">
        <v>2</v>
      </c>
      <c r="AG54" s="25" t="e">
        <f>VLOOKUP(AG52,AE58:AH66,3,TRUE)</f>
        <v>#N/A</v>
      </c>
      <c r="AJ54" s="10" t="s">
        <v>2</v>
      </c>
      <c r="AL54" s="25" t="e">
        <f>VLOOKUP(AL52,AJ58:AM66,3,TRUE)</f>
        <v>#N/A</v>
      </c>
      <c r="AO54" s="10" t="s">
        <v>2</v>
      </c>
      <c r="AQ54" s="25" t="e">
        <f>VLOOKUP(AQ52,AO58:AR66,3,TRUE)</f>
        <v>#N/A</v>
      </c>
    </row>
    <row r="55" spans="1:45" x14ac:dyDescent="0.2">
      <c r="A55" s="10" t="s">
        <v>3</v>
      </c>
      <c r="C55" s="25" t="e">
        <f>C53/C51</f>
        <v>#DIV/0!</v>
      </c>
      <c r="F55" s="10" t="s">
        <v>3</v>
      </c>
      <c r="H55" s="25" t="e">
        <f>H53/H51</f>
        <v>#N/A</v>
      </c>
      <c r="K55" s="10" t="s">
        <v>3</v>
      </c>
      <c r="M55" s="25" t="e">
        <f>M53/M51</f>
        <v>#N/A</v>
      </c>
      <c r="P55" s="10" t="s">
        <v>3</v>
      </c>
      <c r="R55" s="25" t="e">
        <f>R53/R51</f>
        <v>#N/A</v>
      </c>
      <c r="U55" s="10" t="s">
        <v>3</v>
      </c>
      <c r="W55" s="25" t="e">
        <f>W53/W51</f>
        <v>#N/A</v>
      </c>
      <c r="Z55" s="10" t="s">
        <v>3</v>
      </c>
      <c r="AB55" s="25" t="e">
        <f>AB53/AB51</f>
        <v>#N/A</v>
      </c>
      <c r="AE55" s="10" t="s">
        <v>3</v>
      </c>
      <c r="AG55" s="25" t="e">
        <f>AG53/AG51</f>
        <v>#N/A</v>
      </c>
      <c r="AJ55" s="10" t="s">
        <v>3</v>
      </c>
      <c r="AL55" s="25" t="e">
        <f>AL53/AL51</f>
        <v>#N/A</v>
      </c>
      <c r="AO55" s="10" t="s">
        <v>3</v>
      </c>
      <c r="AQ55" s="25" t="e">
        <f>AQ53/AQ51</f>
        <v>#N/A</v>
      </c>
    </row>
    <row r="56" spans="1:45" x14ac:dyDescent="0.2">
      <c r="A56" s="10"/>
      <c r="F56" s="10"/>
      <c r="K56" s="10"/>
      <c r="P56" s="10"/>
      <c r="U56" s="10"/>
      <c r="Z56" s="10"/>
      <c r="AE56" s="10"/>
      <c r="AJ56" s="10"/>
      <c r="AO56" s="10"/>
    </row>
    <row r="57" spans="1:45" x14ac:dyDescent="0.2">
      <c r="A57" s="13" t="s">
        <v>10</v>
      </c>
      <c r="B57" s="15"/>
      <c r="C57" s="15" t="s">
        <v>11</v>
      </c>
      <c r="D57" s="15" t="s">
        <v>12</v>
      </c>
      <c r="E57" s="2"/>
      <c r="F57" s="13" t="s">
        <v>10</v>
      </c>
      <c r="G57" s="15"/>
      <c r="H57" s="15" t="s">
        <v>11</v>
      </c>
      <c r="I57" s="15" t="s">
        <v>12</v>
      </c>
      <c r="J57" s="2"/>
      <c r="K57" s="13" t="s">
        <v>10</v>
      </c>
      <c r="L57" s="15"/>
      <c r="M57" s="15" t="s">
        <v>11</v>
      </c>
      <c r="N57" s="15" t="s">
        <v>12</v>
      </c>
      <c r="O57" s="2"/>
      <c r="P57" s="13" t="s">
        <v>10</v>
      </c>
      <c r="Q57" s="15"/>
      <c r="R57" s="15" t="s">
        <v>11</v>
      </c>
      <c r="S57" s="15" t="s">
        <v>12</v>
      </c>
      <c r="T57" s="2"/>
      <c r="U57" s="13" t="s">
        <v>10</v>
      </c>
      <c r="V57" s="15"/>
      <c r="W57" s="15" t="s">
        <v>11</v>
      </c>
      <c r="X57" s="15" t="s">
        <v>12</v>
      </c>
      <c r="Y57" s="2"/>
      <c r="Z57" s="13" t="s">
        <v>10</v>
      </c>
      <c r="AA57" s="15"/>
      <c r="AB57" s="15" t="s">
        <v>11</v>
      </c>
      <c r="AC57" s="15" t="s">
        <v>12</v>
      </c>
      <c r="AD57" s="2"/>
      <c r="AE57" s="13" t="s">
        <v>10</v>
      </c>
      <c r="AF57" s="15"/>
      <c r="AG57" s="15" t="s">
        <v>11</v>
      </c>
      <c r="AH57" s="15" t="s">
        <v>12</v>
      </c>
      <c r="AI57" s="2"/>
      <c r="AJ57" s="13" t="s">
        <v>10</v>
      </c>
      <c r="AK57" s="15"/>
      <c r="AL57" s="15" t="s">
        <v>11</v>
      </c>
      <c r="AM57" s="15" t="s">
        <v>12</v>
      </c>
      <c r="AN57" s="2"/>
      <c r="AO57" s="13" t="s">
        <v>10</v>
      </c>
      <c r="AP57" s="15"/>
      <c r="AQ57" s="15" t="s">
        <v>11</v>
      </c>
      <c r="AR57" s="15" t="s">
        <v>12</v>
      </c>
      <c r="AS57" s="2"/>
    </row>
    <row r="58" spans="1:45" x14ac:dyDescent="0.2">
      <c r="A58" s="16">
        <v>0</v>
      </c>
      <c r="B58" s="17">
        <f>A59-1</f>
        <v>3600</v>
      </c>
      <c r="C58" s="4">
        <v>1.4E-2</v>
      </c>
      <c r="D58" s="17">
        <v>0</v>
      </c>
      <c r="F58" s="16">
        <v>0</v>
      </c>
      <c r="G58" s="17">
        <f>F59-1</f>
        <v>3600</v>
      </c>
      <c r="H58" s="4">
        <v>1.4E-2</v>
      </c>
      <c r="I58" s="17">
        <v>0</v>
      </c>
      <c r="K58" s="16">
        <v>0</v>
      </c>
      <c r="L58" s="17">
        <v>14400</v>
      </c>
      <c r="M58" s="4">
        <v>1.4E-2</v>
      </c>
      <c r="N58" s="17">
        <v>0</v>
      </c>
      <c r="P58" s="16">
        <v>0</v>
      </c>
      <c r="Q58" s="17">
        <v>14400</v>
      </c>
      <c r="R58" s="4">
        <v>1.4E-2</v>
      </c>
      <c r="S58" s="17">
        <v>0</v>
      </c>
      <c r="U58" s="16">
        <v>0</v>
      </c>
      <c r="V58" s="17">
        <v>21600</v>
      </c>
      <c r="W58" s="4">
        <v>1.4E-2</v>
      </c>
      <c r="X58" s="17">
        <v>0</v>
      </c>
      <c r="Z58" s="16">
        <v>0</v>
      </c>
      <c r="AA58" s="17">
        <v>21600</v>
      </c>
      <c r="AB58" s="4">
        <v>1.4E-2</v>
      </c>
      <c r="AC58" s="17">
        <v>0</v>
      </c>
      <c r="AE58" s="16">
        <v>0</v>
      </c>
      <c r="AF58" s="17">
        <v>28800</v>
      </c>
      <c r="AG58" s="4">
        <v>1.4E-2</v>
      </c>
      <c r="AH58" s="17">
        <v>0</v>
      </c>
      <c r="AJ58" s="16">
        <v>0</v>
      </c>
      <c r="AK58" s="17">
        <v>28800</v>
      </c>
      <c r="AL58" s="4">
        <v>1.4E-2</v>
      </c>
      <c r="AM58" s="17">
        <v>0</v>
      </c>
      <c r="AO58" s="16">
        <v>0</v>
      </c>
      <c r="AP58" s="17">
        <v>28800</v>
      </c>
      <c r="AQ58" s="4">
        <v>1.4E-2</v>
      </c>
      <c r="AR58" s="17">
        <v>0</v>
      </c>
    </row>
    <row r="59" spans="1:45" x14ac:dyDescent="0.2">
      <c r="A59" s="16">
        <v>3601</v>
      </c>
      <c r="B59" s="17">
        <f t="shared" ref="B59:B68" si="22">A60-1</f>
        <v>7200</v>
      </c>
      <c r="C59" s="4">
        <v>3.2000000000000001E-2</v>
      </c>
      <c r="D59" s="17">
        <f>D58+(B58-A58)*C58</f>
        <v>50.4</v>
      </c>
      <c r="F59" s="16">
        <v>3601</v>
      </c>
      <c r="G59" s="17">
        <f t="shared" ref="G59:G68" si="23">F60-1</f>
        <v>7200</v>
      </c>
      <c r="H59" s="4">
        <v>3.2000000000000001E-2</v>
      </c>
      <c r="I59" s="17">
        <f>I58+(G58-F58)*H58</f>
        <v>50.4</v>
      </c>
      <c r="K59" s="16">
        <v>14400</v>
      </c>
      <c r="L59" s="17">
        <v>21600</v>
      </c>
      <c r="M59" s="4">
        <v>3.2000000000000001E-2</v>
      </c>
      <c r="N59" s="17">
        <f>N58+(L58-K58)*M58</f>
        <v>201.6</v>
      </c>
      <c r="P59" s="16">
        <v>14400</v>
      </c>
      <c r="Q59" s="17">
        <v>21600</v>
      </c>
      <c r="R59" s="4">
        <v>3.2000000000000001E-2</v>
      </c>
      <c r="S59" s="17">
        <f>S58+(Q58-P58)*R58</f>
        <v>201.6</v>
      </c>
      <c r="U59" s="16">
        <v>21600</v>
      </c>
      <c r="V59" s="17">
        <v>28800</v>
      </c>
      <c r="W59" s="4">
        <v>3.2000000000000001E-2</v>
      </c>
      <c r="X59" s="17">
        <f>X58+(V58-U58)*W58</f>
        <v>302.40000000000003</v>
      </c>
      <c r="Z59" s="16">
        <v>21600</v>
      </c>
      <c r="AA59" s="17">
        <v>28800</v>
      </c>
      <c r="AB59" s="4">
        <v>3.2000000000000001E-2</v>
      </c>
      <c r="AC59" s="17">
        <f>AC58+(AA58-Z58)*AB58</f>
        <v>302.40000000000003</v>
      </c>
      <c r="AE59" s="16">
        <v>28800</v>
      </c>
      <c r="AF59" s="17">
        <v>36000</v>
      </c>
      <c r="AG59" s="4">
        <v>3.2000000000000001E-2</v>
      </c>
      <c r="AH59" s="17">
        <f>AH58+(AF58-AE58)*AG58</f>
        <v>403.2</v>
      </c>
      <c r="AJ59" s="16">
        <v>28800</v>
      </c>
      <c r="AK59" s="17">
        <v>36000</v>
      </c>
      <c r="AL59" s="4">
        <v>3.2000000000000001E-2</v>
      </c>
      <c r="AM59" s="17">
        <f>AM58+(AK58-AJ58)*AL58</f>
        <v>403.2</v>
      </c>
      <c r="AO59" s="16">
        <v>28800</v>
      </c>
      <c r="AP59" s="17">
        <v>36000</v>
      </c>
      <c r="AQ59" s="4">
        <v>3.2000000000000001E-2</v>
      </c>
      <c r="AR59" s="17">
        <f>AR58+(AP58-AO58)*AQ58</f>
        <v>403.2</v>
      </c>
    </row>
    <row r="60" spans="1:45" x14ac:dyDescent="0.2">
      <c r="A60" s="16">
        <v>7201</v>
      </c>
      <c r="B60" s="17">
        <f t="shared" si="22"/>
        <v>14400</v>
      </c>
      <c r="C60" s="4">
        <v>5.5E-2</v>
      </c>
      <c r="D60" s="17">
        <f t="shared" ref="D60:D69" si="24">D59+(B59-A59)*C59</f>
        <v>165.56800000000001</v>
      </c>
      <c r="F60" s="16">
        <v>7201</v>
      </c>
      <c r="G60" s="17">
        <f t="shared" si="23"/>
        <v>14400</v>
      </c>
      <c r="H60" s="4">
        <v>5.5E-2</v>
      </c>
      <c r="I60" s="17">
        <f t="shared" ref="I60:I69" si="25">I59+(G59-F59)*H59</f>
        <v>165.56800000000001</v>
      </c>
      <c r="K60" s="16">
        <v>21600</v>
      </c>
      <c r="L60" s="17">
        <v>28800</v>
      </c>
      <c r="M60" s="4">
        <v>5.5E-2</v>
      </c>
      <c r="N60" s="17">
        <f t="shared" ref="N60:N69" si="26">N59+(L59-K59)*M59</f>
        <v>432</v>
      </c>
      <c r="P60" s="16">
        <v>21600</v>
      </c>
      <c r="Q60" s="17">
        <v>28800</v>
      </c>
      <c r="R60" s="4">
        <v>5.5E-2</v>
      </c>
      <c r="S60" s="17">
        <f t="shared" ref="S60:S69" si="27">S59+(Q59-P59)*R59</f>
        <v>432</v>
      </c>
      <c r="U60" s="16">
        <v>28800</v>
      </c>
      <c r="V60" s="17">
        <v>36000</v>
      </c>
      <c r="W60" s="4">
        <v>5.5E-2</v>
      </c>
      <c r="X60" s="17">
        <f t="shared" ref="X60:X69" si="28">X59+(V59-U59)*W59</f>
        <v>532.80000000000007</v>
      </c>
      <c r="Z60" s="16">
        <v>28800</v>
      </c>
      <c r="AA60" s="17">
        <v>36000</v>
      </c>
      <c r="AB60" s="4">
        <v>5.5E-2</v>
      </c>
      <c r="AC60" s="17">
        <f t="shared" ref="AC60:AC69" si="29">AC59+(AA59-Z59)*AB59</f>
        <v>532.80000000000007</v>
      </c>
      <c r="AE60" s="16">
        <v>36000</v>
      </c>
      <c r="AF60" s="17">
        <v>54000</v>
      </c>
      <c r="AG60" s="4">
        <v>5.5E-2</v>
      </c>
      <c r="AH60" s="17">
        <f t="shared" ref="AH60:AH69" si="30">AH59+(AF59-AE59)*AG59</f>
        <v>633.6</v>
      </c>
      <c r="AJ60" s="16">
        <v>36000</v>
      </c>
      <c r="AK60" s="17">
        <v>54000</v>
      </c>
      <c r="AL60" s="4">
        <v>5.5E-2</v>
      </c>
      <c r="AM60" s="17">
        <f t="shared" ref="AM60:AM69" si="31">AM59+(AK59-AJ59)*AL59</f>
        <v>633.6</v>
      </c>
      <c r="AO60" s="16">
        <v>36000</v>
      </c>
      <c r="AP60" s="17">
        <v>54000</v>
      </c>
      <c r="AQ60" s="4">
        <v>5.5E-2</v>
      </c>
      <c r="AR60" s="17">
        <f t="shared" ref="AR60:AR69" si="32">AR59+(AP59-AO59)*AQ59</f>
        <v>633.6</v>
      </c>
    </row>
    <row r="61" spans="1:45" x14ac:dyDescent="0.2">
      <c r="A61" s="16">
        <v>14401</v>
      </c>
      <c r="B61" s="17">
        <f t="shared" si="22"/>
        <v>21600</v>
      </c>
      <c r="C61" s="4">
        <v>6.4000000000000001E-2</v>
      </c>
      <c r="D61" s="17">
        <f t="shared" si="24"/>
        <v>561.51300000000003</v>
      </c>
      <c r="F61" s="16">
        <v>14401</v>
      </c>
      <c r="G61" s="17">
        <f t="shared" si="23"/>
        <v>21600</v>
      </c>
      <c r="H61" s="4">
        <v>6.4000000000000001E-2</v>
      </c>
      <c r="I61" s="17">
        <f t="shared" si="25"/>
        <v>561.51300000000003</v>
      </c>
      <c r="K61" s="16">
        <v>28800</v>
      </c>
      <c r="L61" s="17">
        <v>36000</v>
      </c>
      <c r="M61" s="4">
        <v>6.4000000000000001E-2</v>
      </c>
      <c r="N61" s="17">
        <f t="shared" si="26"/>
        <v>828</v>
      </c>
      <c r="P61" s="16">
        <v>28800</v>
      </c>
      <c r="Q61" s="17">
        <v>36000</v>
      </c>
      <c r="R61" s="4">
        <v>6.4000000000000001E-2</v>
      </c>
      <c r="S61" s="17">
        <f t="shared" si="27"/>
        <v>828</v>
      </c>
      <c r="U61" s="16">
        <v>36000</v>
      </c>
      <c r="V61" s="17">
        <v>54000</v>
      </c>
      <c r="W61" s="4">
        <v>6.4000000000000001E-2</v>
      </c>
      <c r="X61" s="17">
        <f t="shared" si="28"/>
        <v>928.80000000000007</v>
      </c>
      <c r="Z61" s="16">
        <v>36000</v>
      </c>
      <c r="AA61" s="17">
        <v>54000</v>
      </c>
      <c r="AB61" s="4">
        <v>6.4000000000000001E-2</v>
      </c>
      <c r="AC61" s="17">
        <f t="shared" si="29"/>
        <v>928.80000000000007</v>
      </c>
      <c r="AE61" s="16">
        <v>54000</v>
      </c>
      <c r="AF61" s="17">
        <v>72000</v>
      </c>
      <c r="AG61" s="4">
        <v>6.4000000000000001E-2</v>
      </c>
      <c r="AH61" s="17">
        <f t="shared" si="30"/>
        <v>1623.6</v>
      </c>
      <c r="AJ61" s="16">
        <v>54000</v>
      </c>
      <c r="AK61" s="17">
        <v>72000</v>
      </c>
      <c r="AL61" s="4">
        <v>6.4000000000000001E-2</v>
      </c>
      <c r="AM61" s="17">
        <f t="shared" si="31"/>
        <v>1623.6</v>
      </c>
      <c r="AO61" s="16">
        <v>54000</v>
      </c>
      <c r="AP61" s="17">
        <v>72000</v>
      </c>
      <c r="AQ61" s="4">
        <v>6.4000000000000001E-2</v>
      </c>
      <c r="AR61" s="17">
        <f t="shared" si="32"/>
        <v>1623.6</v>
      </c>
    </row>
    <row r="62" spans="1:45" x14ac:dyDescent="0.2">
      <c r="A62" s="16">
        <v>21601</v>
      </c>
      <c r="B62" s="17">
        <f t="shared" si="22"/>
        <v>28800</v>
      </c>
      <c r="C62" s="4">
        <v>6.8000000000000005E-2</v>
      </c>
      <c r="D62" s="17">
        <f t="shared" si="24"/>
        <v>1022.249</v>
      </c>
      <c r="F62" s="16">
        <v>21601</v>
      </c>
      <c r="G62" s="17">
        <f t="shared" si="23"/>
        <v>28800</v>
      </c>
      <c r="H62" s="4">
        <v>6.8000000000000005E-2</v>
      </c>
      <c r="I62" s="17">
        <f t="shared" si="25"/>
        <v>1022.249</v>
      </c>
      <c r="K62" s="16">
        <v>36000</v>
      </c>
      <c r="L62" s="17">
        <v>54000</v>
      </c>
      <c r="M62" s="4">
        <v>6.8000000000000005E-2</v>
      </c>
      <c r="N62" s="17">
        <f t="shared" si="26"/>
        <v>1288.8</v>
      </c>
      <c r="P62" s="16">
        <v>36000</v>
      </c>
      <c r="Q62" s="17">
        <v>54000</v>
      </c>
      <c r="R62" s="4">
        <v>6.8000000000000005E-2</v>
      </c>
      <c r="S62" s="17">
        <f t="shared" si="27"/>
        <v>1288.8</v>
      </c>
      <c r="U62" s="16">
        <v>54000</v>
      </c>
      <c r="V62" s="17">
        <v>72000</v>
      </c>
      <c r="W62" s="4">
        <v>6.8000000000000005E-2</v>
      </c>
      <c r="X62" s="17">
        <f t="shared" si="28"/>
        <v>2080.8000000000002</v>
      </c>
      <c r="Z62" s="16">
        <v>54000</v>
      </c>
      <c r="AA62" s="17">
        <v>72000</v>
      </c>
      <c r="AB62" s="4">
        <v>6.8000000000000005E-2</v>
      </c>
      <c r="AC62" s="17">
        <f t="shared" si="29"/>
        <v>2080.8000000000002</v>
      </c>
      <c r="AE62" s="16">
        <v>72000</v>
      </c>
      <c r="AF62" s="17">
        <v>187500</v>
      </c>
      <c r="AG62" s="4">
        <v>6.8000000000000005E-2</v>
      </c>
      <c r="AH62" s="17">
        <f t="shared" si="30"/>
        <v>2775.6</v>
      </c>
      <c r="AJ62" s="16">
        <v>72000</v>
      </c>
      <c r="AK62" s="17">
        <v>187500</v>
      </c>
      <c r="AL62" s="4">
        <v>6.8000000000000005E-2</v>
      </c>
      <c r="AM62" s="17">
        <f t="shared" si="31"/>
        <v>2775.6</v>
      </c>
      <c r="AO62" s="16">
        <v>72000</v>
      </c>
      <c r="AP62" s="17">
        <v>187500</v>
      </c>
      <c r="AQ62" s="4">
        <v>6.8000000000000005E-2</v>
      </c>
      <c r="AR62" s="17">
        <f t="shared" si="32"/>
        <v>2775.6</v>
      </c>
    </row>
    <row r="63" spans="1:45" x14ac:dyDescent="0.2">
      <c r="A63" s="16">
        <v>28801</v>
      </c>
      <c r="B63" s="17">
        <f t="shared" si="22"/>
        <v>36000</v>
      </c>
      <c r="C63" s="4">
        <v>7.1999999999999995E-2</v>
      </c>
      <c r="D63" s="17">
        <f t="shared" si="24"/>
        <v>1511.7809999999999</v>
      </c>
      <c r="F63" s="16">
        <v>28801</v>
      </c>
      <c r="G63" s="17">
        <f t="shared" si="23"/>
        <v>36000</v>
      </c>
      <c r="H63" s="4">
        <v>7.1999999999999995E-2</v>
      </c>
      <c r="I63" s="17">
        <f t="shared" si="25"/>
        <v>1511.7809999999999</v>
      </c>
      <c r="K63" s="16">
        <v>54000</v>
      </c>
      <c r="L63" s="17">
        <v>72000</v>
      </c>
      <c r="M63" s="4">
        <v>7.1999999999999995E-2</v>
      </c>
      <c r="N63" s="17">
        <f t="shared" si="26"/>
        <v>2512.8000000000002</v>
      </c>
      <c r="P63" s="16">
        <v>54000</v>
      </c>
      <c r="Q63" s="17">
        <v>72000</v>
      </c>
      <c r="R63" s="4">
        <v>7.1999999999999995E-2</v>
      </c>
      <c r="S63" s="17">
        <f t="shared" si="27"/>
        <v>2512.8000000000002</v>
      </c>
      <c r="U63" s="16">
        <v>72000</v>
      </c>
      <c r="V63" s="17">
        <v>187500</v>
      </c>
      <c r="W63" s="4">
        <v>7.1999999999999995E-2</v>
      </c>
      <c r="X63" s="17">
        <f t="shared" si="28"/>
        <v>3304.8</v>
      </c>
      <c r="Z63" s="16">
        <v>72000</v>
      </c>
      <c r="AA63" s="17">
        <v>187500</v>
      </c>
      <c r="AB63" s="4">
        <v>7.1999999999999995E-2</v>
      </c>
      <c r="AC63" s="17">
        <f t="shared" si="29"/>
        <v>3304.8</v>
      </c>
      <c r="AE63" s="16">
        <v>187500</v>
      </c>
      <c r="AF63" s="17">
        <v>262500</v>
      </c>
      <c r="AG63" s="4">
        <v>7.1999999999999995E-2</v>
      </c>
      <c r="AH63" s="17">
        <f t="shared" si="30"/>
        <v>10629.6</v>
      </c>
      <c r="AJ63" s="16">
        <v>187500</v>
      </c>
      <c r="AK63" s="17">
        <v>262500</v>
      </c>
      <c r="AL63" s="4">
        <v>7.1999999999999995E-2</v>
      </c>
      <c r="AM63" s="17">
        <f t="shared" si="31"/>
        <v>10629.6</v>
      </c>
      <c r="AO63" s="16">
        <v>187500</v>
      </c>
      <c r="AP63" s="17">
        <v>262500</v>
      </c>
      <c r="AQ63" s="4">
        <v>7.1999999999999995E-2</v>
      </c>
      <c r="AR63" s="17">
        <f t="shared" si="32"/>
        <v>10629.6</v>
      </c>
    </row>
    <row r="64" spans="1:45" x14ac:dyDescent="0.2">
      <c r="A64" s="16">
        <v>36001</v>
      </c>
      <c r="B64" s="17">
        <f t="shared" si="22"/>
        <v>54000</v>
      </c>
      <c r="C64" s="4">
        <v>7.5999999999999998E-2</v>
      </c>
      <c r="D64" s="17">
        <f t="shared" si="24"/>
        <v>2030.1089999999999</v>
      </c>
      <c r="F64" s="16">
        <v>36001</v>
      </c>
      <c r="G64" s="17">
        <f t="shared" si="23"/>
        <v>54000</v>
      </c>
      <c r="H64" s="4">
        <v>7.5999999999999998E-2</v>
      </c>
      <c r="I64" s="17">
        <f t="shared" si="25"/>
        <v>2030.1089999999999</v>
      </c>
      <c r="K64" s="16">
        <v>72000</v>
      </c>
      <c r="L64" s="17">
        <v>187500</v>
      </c>
      <c r="M64" s="4">
        <v>7.5999999999999998E-2</v>
      </c>
      <c r="N64" s="17">
        <f t="shared" si="26"/>
        <v>3808.8</v>
      </c>
      <c r="P64" s="16">
        <v>72000</v>
      </c>
      <c r="Q64" s="17">
        <v>187500</v>
      </c>
      <c r="R64" s="4">
        <v>7.5999999999999998E-2</v>
      </c>
      <c r="S64" s="17">
        <f t="shared" si="27"/>
        <v>3808.8</v>
      </c>
      <c r="U64" s="16">
        <v>187500</v>
      </c>
      <c r="V64" s="17">
        <v>262500</v>
      </c>
      <c r="W64" s="4">
        <v>7.5999999999999998E-2</v>
      </c>
      <c r="X64" s="17">
        <f t="shared" si="28"/>
        <v>11620.8</v>
      </c>
      <c r="Z64" s="16">
        <v>187500</v>
      </c>
      <c r="AA64" s="17">
        <v>262500</v>
      </c>
      <c r="AB64" s="4">
        <v>7.5999999999999998E-2</v>
      </c>
      <c r="AC64" s="17">
        <f t="shared" si="29"/>
        <v>11620.8</v>
      </c>
      <c r="AE64" s="16">
        <v>262500</v>
      </c>
      <c r="AF64" s="17">
        <v>337500</v>
      </c>
      <c r="AG64" s="4">
        <v>7.5999999999999998E-2</v>
      </c>
      <c r="AH64" s="17">
        <f t="shared" si="30"/>
        <v>16029.6</v>
      </c>
      <c r="AJ64" s="16">
        <v>262500</v>
      </c>
      <c r="AK64" s="17">
        <v>337500</v>
      </c>
      <c r="AL64" s="4">
        <v>7.5999999999999998E-2</v>
      </c>
      <c r="AM64" s="17">
        <f t="shared" si="31"/>
        <v>16029.6</v>
      </c>
      <c r="AO64" s="16">
        <v>262500</v>
      </c>
      <c r="AP64" s="17">
        <v>337500</v>
      </c>
      <c r="AQ64" s="4">
        <v>7.5999999999999998E-2</v>
      </c>
      <c r="AR64" s="17">
        <f t="shared" si="32"/>
        <v>16029.6</v>
      </c>
    </row>
    <row r="65" spans="1:45" x14ac:dyDescent="0.2">
      <c r="A65" s="16">
        <v>54001</v>
      </c>
      <c r="B65" s="17">
        <f t="shared" si="22"/>
        <v>72000</v>
      </c>
      <c r="C65" s="4">
        <v>7.9000000000000001E-2</v>
      </c>
      <c r="D65" s="17">
        <f t="shared" si="24"/>
        <v>3398.0329999999999</v>
      </c>
      <c r="F65" s="16">
        <v>54001</v>
      </c>
      <c r="G65" s="17">
        <f t="shared" si="23"/>
        <v>72000</v>
      </c>
      <c r="H65" s="4">
        <v>7.9000000000000001E-2</v>
      </c>
      <c r="I65" s="17">
        <f t="shared" si="25"/>
        <v>3398.0329999999999</v>
      </c>
      <c r="K65" s="16">
        <v>187500</v>
      </c>
      <c r="L65" s="17">
        <v>262500</v>
      </c>
      <c r="M65" s="4">
        <v>7.9000000000000001E-2</v>
      </c>
      <c r="N65" s="17">
        <f t="shared" si="26"/>
        <v>12586.8</v>
      </c>
      <c r="P65" s="16">
        <v>187500</v>
      </c>
      <c r="Q65" s="17">
        <v>262500</v>
      </c>
      <c r="R65" s="4">
        <v>7.9000000000000001E-2</v>
      </c>
      <c r="S65" s="17">
        <f t="shared" si="27"/>
        <v>12586.8</v>
      </c>
      <c r="U65" s="16">
        <v>262500</v>
      </c>
      <c r="V65" s="17">
        <v>337500</v>
      </c>
      <c r="W65" s="4">
        <v>7.9000000000000001E-2</v>
      </c>
      <c r="X65" s="17">
        <f t="shared" si="28"/>
        <v>17320.8</v>
      </c>
      <c r="Z65" s="16">
        <v>262500</v>
      </c>
      <c r="AA65" s="17">
        <v>337500</v>
      </c>
      <c r="AB65" s="4">
        <v>7.9000000000000001E-2</v>
      </c>
      <c r="AC65" s="17">
        <f t="shared" si="29"/>
        <v>17320.8</v>
      </c>
      <c r="AE65" s="16">
        <v>337500</v>
      </c>
      <c r="AF65" s="17">
        <v>412500</v>
      </c>
      <c r="AG65" s="4">
        <v>7.9000000000000001E-2</v>
      </c>
      <c r="AH65" s="17">
        <f t="shared" si="30"/>
        <v>21729.599999999999</v>
      </c>
      <c r="AJ65" s="16">
        <v>337500</v>
      </c>
      <c r="AK65" s="17">
        <v>412500</v>
      </c>
      <c r="AL65" s="4">
        <v>7.9000000000000001E-2</v>
      </c>
      <c r="AM65" s="17">
        <f t="shared" si="31"/>
        <v>21729.599999999999</v>
      </c>
      <c r="AO65" s="16">
        <v>337500</v>
      </c>
      <c r="AP65" s="17">
        <v>412500</v>
      </c>
      <c r="AQ65" s="4">
        <v>7.9000000000000001E-2</v>
      </c>
      <c r="AR65" s="17">
        <f t="shared" si="32"/>
        <v>21729.599999999999</v>
      </c>
    </row>
    <row r="66" spans="1:45" x14ac:dyDescent="0.2">
      <c r="A66" s="16">
        <v>72001</v>
      </c>
      <c r="B66" s="17">
        <f t="shared" si="22"/>
        <v>225000</v>
      </c>
      <c r="C66" s="3">
        <v>8.2500000000000004E-2</v>
      </c>
      <c r="D66" s="17">
        <f t="shared" si="24"/>
        <v>4819.9539999999997</v>
      </c>
      <c r="F66" s="16">
        <v>72001</v>
      </c>
      <c r="G66" s="17">
        <f t="shared" si="23"/>
        <v>225000</v>
      </c>
      <c r="H66" s="4">
        <v>8.2500000000000004E-2</v>
      </c>
      <c r="I66" s="17">
        <f t="shared" si="25"/>
        <v>4819.9539999999997</v>
      </c>
      <c r="K66" s="16">
        <v>262500</v>
      </c>
      <c r="L66" s="17">
        <v>337500</v>
      </c>
      <c r="M66" s="4">
        <v>8.2500000000000004E-2</v>
      </c>
      <c r="N66" s="17">
        <f t="shared" si="26"/>
        <v>18511.8</v>
      </c>
      <c r="P66" s="16">
        <v>262500</v>
      </c>
      <c r="Q66" s="17">
        <v>337500</v>
      </c>
      <c r="R66" s="4">
        <v>8.2500000000000004E-2</v>
      </c>
      <c r="S66" s="17">
        <f t="shared" si="27"/>
        <v>18511.8</v>
      </c>
      <c r="U66" s="16">
        <v>337500</v>
      </c>
      <c r="V66" s="17">
        <v>412500</v>
      </c>
      <c r="W66" s="4">
        <v>8.2500000000000004E-2</v>
      </c>
      <c r="X66" s="17">
        <f t="shared" si="28"/>
        <v>23245.8</v>
      </c>
      <c r="Z66" s="16">
        <v>337500</v>
      </c>
      <c r="AA66" s="17">
        <v>412500</v>
      </c>
      <c r="AB66" s="4">
        <v>8.2500000000000004E-2</v>
      </c>
      <c r="AC66" s="17">
        <f t="shared" si="29"/>
        <v>23245.8</v>
      </c>
      <c r="AE66" s="16">
        <v>412500</v>
      </c>
      <c r="AF66" s="17">
        <v>487500</v>
      </c>
      <c r="AG66" s="4">
        <v>8.2500000000000004E-2</v>
      </c>
      <c r="AH66" s="17">
        <f t="shared" si="30"/>
        <v>27654.6</v>
      </c>
      <c r="AJ66" s="16">
        <v>412500</v>
      </c>
      <c r="AK66" s="17">
        <v>487500</v>
      </c>
      <c r="AL66" s="4">
        <v>8.2500000000000004E-2</v>
      </c>
      <c r="AM66" s="17">
        <f t="shared" si="31"/>
        <v>27654.6</v>
      </c>
      <c r="AO66" s="16">
        <v>412500</v>
      </c>
      <c r="AP66" s="17">
        <v>487500</v>
      </c>
      <c r="AQ66" s="4">
        <v>8.2500000000000004E-2</v>
      </c>
      <c r="AR66" s="17">
        <f t="shared" si="32"/>
        <v>27654.6</v>
      </c>
    </row>
    <row r="67" spans="1:45" x14ac:dyDescent="0.2">
      <c r="A67" s="22">
        <v>225001</v>
      </c>
      <c r="B67" s="17">
        <f t="shared" si="22"/>
        <v>262500</v>
      </c>
      <c r="C67" s="3">
        <v>0.09</v>
      </c>
      <c r="D67" s="17">
        <f t="shared" si="24"/>
        <v>17442.371500000001</v>
      </c>
      <c r="E67" s="2"/>
      <c r="F67" s="22">
        <v>225001</v>
      </c>
      <c r="G67" s="17">
        <f t="shared" si="23"/>
        <v>262500</v>
      </c>
      <c r="H67" s="3">
        <v>0.09</v>
      </c>
      <c r="I67" s="17">
        <f t="shared" si="25"/>
        <v>17442.371500000001</v>
      </c>
      <c r="J67" s="2"/>
      <c r="K67" s="22">
        <v>337500</v>
      </c>
      <c r="L67" s="17">
        <v>412500</v>
      </c>
      <c r="M67" s="3">
        <v>0.09</v>
      </c>
      <c r="N67" s="17">
        <f t="shared" si="26"/>
        <v>24699.3</v>
      </c>
      <c r="O67" s="2"/>
      <c r="P67" s="22">
        <v>337500</v>
      </c>
      <c r="Q67" s="17">
        <v>412500</v>
      </c>
      <c r="R67" s="3">
        <v>0.09</v>
      </c>
      <c r="S67" s="17">
        <f t="shared" si="27"/>
        <v>24699.3</v>
      </c>
      <c r="T67" s="2"/>
      <c r="U67" s="16">
        <v>412500</v>
      </c>
      <c r="V67" s="17">
        <v>487500</v>
      </c>
      <c r="W67" s="3">
        <v>0.09</v>
      </c>
      <c r="X67" s="17">
        <f t="shared" si="28"/>
        <v>29433.3</v>
      </c>
      <c r="Y67" s="2"/>
      <c r="Z67" s="16">
        <v>412500</v>
      </c>
      <c r="AA67" s="17">
        <v>487500</v>
      </c>
      <c r="AB67" s="3">
        <v>0.09</v>
      </c>
      <c r="AC67" s="17">
        <f t="shared" si="29"/>
        <v>29433.3</v>
      </c>
      <c r="AD67" s="2"/>
      <c r="AE67" s="16">
        <v>487500</v>
      </c>
      <c r="AF67" s="17">
        <v>600000</v>
      </c>
      <c r="AG67" s="3">
        <v>0.09</v>
      </c>
      <c r="AH67" s="17">
        <f t="shared" si="30"/>
        <v>33842.1</v>
      </c>
      <c r="AI67" s="2"/>
      <c r="AJ67" s="16">
        <v>487500</v>
      </c>
      <c r="AK67" s="17">
        <v>600000</v>
      </c>
      <c r="AL67" s="3">
        <v>0.09</v>
      </c>
      <c r="AM67" s="17">
        <f t="shared" si="31"/>
        <v>33842.1</v>
      </c>
      <c r="AN67" s="2"/>
      <c r="AO67" s="16">
        <v>487500</v>
      </c>
      <c r="AP67" s="17">
        <v>600000</v>
      </c>
      <c r="AQ67" s="3">
        <v>0.09</v>
      </c>
      <c r="AR67" s="17">
        <f t="shared" si="32"/>
        <v>33842.1</v>
      </c>
      <c r="AS67" s="2"/>
    </row>
    <row r="68" spans="1:45" x14ac:dyDescent="0.2">
      <c r="A68" s="22">
        <v>262501</v>
      </c>
      <c r="B68" s="17">
        <f t="shared" si="22"/>
        <v>300000</v>
      </c>
      <c r="C68" s="3">
        <v>0.1</v>
      </c>
      <c r="D68" s="17">
        <f t="shared" si="24"/>
        <v>20817.281500000001</v>
      </c>
      <c r="E68" s="2"/>
      <c r="F68" s="22">
        <v>262501</v>
      </c>
      <c r="G68" s="17">
        <f t="shared" si="23"/>
        <v>300000</v>
      </c>
      <c r="H68" s="3">
        <v>0.1</v>
      </c>
      <c r="I68" s="17">
        <f t="shared" si="25"/>
        <v>20817.281500000001</v>
      </c>
      <c r="J68" s="2"/>
      <c r="K68" s="22">
        <v>412500</v>
      </c>
      <c r="L68" s="17">
        <v>487500</v>
      </c>
      <c r="M68" s="3">
        <v>0.1</v>
      </c>
      <c r="N68" s="17">
        <f t="shared" si="26"/>
        <v>31449.3</v>
      </c>
      <c r="O68" s="2"/>
      <c r="P68" s="22">
        <v>412500</v>
      </c>
      <c r="Q68" s="17">
        <v>487500</v>
      </c>
      <c r="R68" s="3">
        <v>0.1</v>
      </c>
      <c r="S68" s="17">
        <f t="shared" si="27"/>
        <v>31449.3</v>
      </c>
      <c r="T68" s="2"/>
      <c r="U68" s="16">
        <v>487500</v>
      </c>
      <c r="V68" s="17">
        <v>600000</v>
      </c>
      <c r="W68" s="3">
        <v>0.1</v>
      </c>
      <c r="X68" s="17">
        <f t="shared" si="28"/>
        <v>36183.300000000003</v>
      </c>
      <c r="Y68" s="2"/>
      <c r="Z68" s="16">
        <v>487500</v>
      </c>
      <c r="AA68" s="17">
        <v>600000</v>
      </c>
      <c r="AB68" s="3">
        <v>0.1</v>
      </c>
      <c r="AC68" s="17">
        <f t="shared" si="29"/>
        <v>36183.300000000003</v>
      </c>
      <c r="AD68" s="2"/>
      <c r="AE68" s="16">
        <v>600000</v>
      </c>
      <c r="AF68" s="17">
        <v>712500</v>
      </c>
      <c r="AG68" s="3">
        <v>0.1</v>
      </c>
      <c r="AH68" s="17">
        <f t="shared" si="30"/>
        <v>43967.1</v>
      </c>
      <c r="AI68" s="2"/>
      <c r="AJ68" s="16">
        <v>600000</v>
      </c>
      <c r="AK68" s="17">
        <v>712500</v>
      </c>
      <c r="AL68" s="3">
        <v>0.1</v>
      </c>
      <c r="AM68" s="17">
        <f t="shared" si="31"/>
        <v>43967.1</v>
      </c>
      <c r="AN68" s="2"/>
      <c r="AO68" s="16">
        <v>600000</v>
      </c>
      <c r="AP68" s="17">
        <v>712500</v>
      </c>
      <c r="AQ68" s="3">
        <v>0.1</v>
      </c>
      <c r="AR68" s="17">
        <f t="shared" si="32"/>
        <v>43967.1</v>
      </c>
      <c r="AS68" s="2"/>
    </row>
    <row r="69" spans="1:45" ht="16" thickBot="1" x14ac:dyDescent="0.25">
      <c r="A69" s="27">
        <v>300001</v>
      </c>
      <c r="B69" s="12"/>
      <c r="C69" s="21">
        <v>0.11</v>
      </c>
      <c r="D69" s="18">
        <f t="shared" si="24"/>
        <v>24567.181500000002</v>
      </c>
      <c r="E69" s="12"/>
      <c r="F69" s="27">
        <v>300001</v>
      </c>
      <c r="G69" s="12"/>
      <c r="H69" s="21">
        <v>0.11</v>
      </c>
      <c r="I69" s="18">
        <f t="shared" si="25"/>
        <v>24567.181500000002</v>
      </c>
      <c r="J69" s="12"/>
      <c r="K69" s="27">
        <v>487500</v>
      </c>
      <c r="L69" s="12"/>
      <c r="M69" s="21">
        <v>0.11</v>
      </c>
      <c r="N69" s="18">
        <f t="shared" si="26"/>
        <v>38949.300000000003</v>
      </c>
      <c r="O69" s="12"/>
      <c r="P69" s="27">
        <v>487500</v>
      </c>
      <c r="Q69" s="12"/>
      <c r="R69" s="21">
        <v>0.11</v>
      </c>
      <c r="S69" s="18">
        <f t="shared" si="27"/>
        <v>38949.300000000003</v>
      </c>
      <c r="T69" s="12"/>
      <c r="U69" s="27">
        <v>600000</v>
      </c>
      <c r="V69" s="12"/>
      <c r="W69" s="21">
        <v>0.11</v>
      </c>
      <c r="X69" s="18">
        <f t="shared" si="28"/>
        <v>47433.3</v>
      </c>
      <c r="Y69" s="12"/>
      <c r="Z69" s="27">
        <v>600000</v>
      </c>
      <c r="AA69" s="12"/>
      <c r="AB69" s="21">
        <v>0.11</v>
      </c>
      <c r="AC69" s="18">
        <f t="shared" si="29"/>
        <v>47433.3</v>
      </c>
      <c r="AD69" s="12"/>
      <c r="AE69" s="27">
        <v>712500</v>
      </c>
      <c r="AF69" s="12"/>
      <c r="AG69" s="21">
        <v>0.11</v>
      </c>
      <c r="AH69" s="18">
        <f t="shared" si="30"/>
        <v>55217.1</v>
      </c>
      <c r="AI69" s="12"/>
      <c r="AJ69" s="27">
        <v>712500</v>
      </c>
      <c r="AK69" s="12"/>
      <c r="AL69" s="21">
        <v>0.11</v>
      </c>
      <c r="AM69" s="18">
        <f t="shared" si="31"/>
        <v>55217.1</v>
      </c>
      <c r="AN69" s="12"/>
      <c r="AO69" s="27">
        <v>712500</v>
      </c>
      <c r="AP69" s="12"/>
      <c r="AQ69" s="21">
        <v>0.11</v>
      </c>
      <c r="AR69" s="18">
        <f t="shared" si="32"/>
        <v>55217.1</v>
      </c>
      <c r="AS69" s="12"/>
    </row>
    <row r="70" spans="1:45" x14ac:dyDescent="0.2">
      <c r="I70" s="4"/>
      <c r="K70" s="7"/>
      <c r="L70" s="7"/>
      <c r="M70" s="7"/>
      <c r="N70" s="7"/>
    </row>
    <row r="71" spans="1:45" x14ac:dyDescent="0.2">
      <c r="H71" s="28"/>
      <c r="K71" s="17"/>
      <c r="M71" s="2"/>
      <c r="N71" s="3"/>
      <c r="O71" s="2"/>
      <c r="P71" s="3"/>
      <c r="Q71" s="3"/>
      <c r="W71" s="4"/>
      <c r="Y71" s="7"/>
      <c r="Z71" s="7"/>
      <c r="AA71" s="7"/>
      <c r="AB71" s="7"/>
    </row>
    <row r="72" spans="1:45" x14ac:dyDescent="0.2">
      <c r="H72" s="29"/>
      <c r="K72" s="17"/>
      <c r="M72" s="2"/>
      <c r="N72" s="3"/>
      <c r="O72" s="2"/>
      <c r="P72" s="3"/>
      <c r="Q72" s="3"/>
      <c r="W72" s="4"/>
      <c r="Y72" s="7"/>
      <c r="Z72" s="7"/>
      <c r="AA72" s="7"/>
      <c r="AB72" s="7"/>
    </row>
    <row r="73" spans="1:45" x14ac:dyDescent="0.2">
      <c r="D73" s="2"/>
      <c r="E73" s="2"/>
      <c r="F73" s="2"/>
      <c r="G73" s="3"/>
      <c r="H73" s="29"/>
      <c r="M73" s="2"/>
      <c r="N73" s="3"/>
      <c r="O73" s="2"/>
      <c r="P73" s="3"/>
      <c r="Q73" s="3"/>
      <c r="W73" s="4"/>
      <c r="Y73" s="7"/>
      <c r="Z73" s="7"/>
      <c r="AA73" s="7"/>
      <c r="AB73" s="7"/>
    </row>
    <row r="74" spans="1:45" x14ac:dyDescent="0.2">
      <c r="D74" s="2"/>
      <c r="E74" s="2"/>
      <c r="F74" s="2"/>
      <c r="G74" s="3"/>
      <c r="H74" s="19"/>
      <c r="M74" s="2"/>
      <c r="N74" s="3"/>
      <c r="O74" s="2"/>
      <c r="P74" s="3"/>
      <c r="Q74" s="3"/>
      <c r="W74" s="4"/>
      <c r="Y74" s="7"/>
      <c r="Z74" s="7"/>
      <c r="AA74" s="7"/>
      <c r="AB74" s="7"/>
    </row>
    <row r="75" spans="1:45" x14ac:dyDescent="0.2">
      <c r="D75" s="2"/>
      <c r="E75" s="2"/>
      <c r="F75" s="2"/>
      <c r="G75" s="3"/>
      <c r="H75" s="19"/>
      <c r="M75" s="2"/>
      <c r="N75" s="3"/>
      <c r="O75" s="2"/>
      <c r="P75" s="3"/>
      <c r="Q75" s="3"/>
      <c r="V75" s="5"/>
      <c r="W75" s="6"/>
      <c r="X75" s="5"/>
      <c r="Y75" s="7"/>
      <c r="Z75" s="7"/>
      <c r="AA75" s="8"/>
      <c r="AB75" s="7"/>
    </row>
    <row r="76" spans="1:45" x14ac:dyDescent="0.2">
      <c r="D76" s="2"/>
      <c r="E76" s="2"/>
      <c r="F76" s="2"/>
      <c r="G76" s="3"/>
      <c r="H76" s="20"/>
      <c r="M76" s="2"/>
      <c r="N76" s="3"/>
      <c r="O76" s="2"/>
      <c r="P76" s="3"/>
      <c r="Q76" s="3"/>
      <c r="V76" s="5"/>
      <c r="W76" s="6"/>
      <c r="X76" s="5"/>
      <c r="Y76" s="7"/>
      <c r="Z76" s="7"/>
      <c r="AA76" s="8"/>
      <c r="AB76" s="9"/>
    </row>
    <row r="77" spans="1:45" x14ac:dyDescent="0.2">
      <c r="P77" s="3"/>
      <c r="Q77" s="3"/>
      <c r="V77" s="5"/>
      <c r="W77" s="6"/>
      <c r="X77" s="5"/>
      <c r="Y77" s="7"/>
      <c r="Z77" s="7"/>
      <c r="AA77" s="8"/>
      <c r="AB77" s="9"/>
    </row>
    <row r="78" spans="1:45" x14ac:dyDescent="0.2">
      <c r="P78" s="3"/>
      <c r="Q78" s="3"/>
      <c r="V78" s="5"/>
      <c r="W78" s="6"/>
      <c r="X78" s="5"/>
      <c r="Y78" s="7"/>
      <c r="Z78" s="7"/>
      <c r="AA78" s="8"/>
      <c r="AB78" s="9"/>
    </row>
    <row r="79" spans="1:45" x14ac:dyDescent="0.2">
      <c r="P79" s="3"/>
      <c r="Q79" s="3"/>
      <c r="V79" s="5"/>
      <c r="W79" s="6"/>
      <c r="X79" s="5"/>
      <c r="Y79" s="7"/>
      <c r="Z79" s="7"/>
      <c r="AA79" s="8"/>
      <c r="AB79" s="9"/>
    </row>
    <row r="80" spans="1:45" x14ac:dyDescent="0.2">
      <c r="P80" s="3"/>
      <c r="Q80" s="3"/>
      <c r="V80" s="5"/>
      <c r="W80" s="6"/>
      <c r="X80" s="5"/>
      <c r="Y80" s="7"/>
      <c r="Z80" s="7"/>
      <c r="AA80" s="8"/>
      <c r="AB80" s="9"/>
    </row>
    <row r="81" spans="16:28" x14ac:dyDescent="0.2">
      <c r="P81" s="3"/>
      <c r="Q81" s="3"/>
      <c r="V81" s="5"/>
      <c r="W81" s="6"/>
      <c r="X81" s="5"/>
      <c r="Y81" s="7"/>
      <c r="Z81" s="7"/>
      <c r="AA81" s="8"/>
      <c r="AB81" s="9"/>
    </row>
    <row r="82" spans="16:28" x14ac:dyDescent="0.2">
      <c r="P82" s="3"/>
      <c r="Q82" s="3"/>
    </row>
    <row r="84" spans="16:28" x14ac:dyDescent="0.2">
      <c r="S84" s="5"/>
    </row>
    <row r="86" spans="16:28" x14ac:dyDescent="0.2">
      <c r="R86" s="5"/>
    </row>
  </sheetData>
  <mergeCells count="1">
    <mergeCell ref="A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46F1D-2894-4936-BDD9-5BB71529E43A}">
  <dimension ref="B2:F8"/>
  <sheetViews>
    <sheetView workbookViewId="0">
      <selection activeCell="B4" sqref="B4"/>
    </sheetView>
  </sheetViews>
  <sheetFormatPr baseColWidth="10" defaultColWidth="8.83203125" defaultRowHeight="15" x14ac:dyDescent="0.2"/>
  <sheetData>
    <row r="2" spans="2:6" x14ac:dyDescent="0.2">
      <c r="B2" t="s">
        <v>21</v>
      </c>
      <c r="F2">
        <v>0</v>
      </c>
    </row>
    <row r="3" spans="2:6" x14ac:dyDescent="0.2">
      <c r="B3" t="s">
        <v>4</v>
      </c>
      <c r="F3">
        <v>1</v>
      </c>
    </row>
    <row r="4" spans="2:6" x14ac:dyDescent="0.2">
      <c r="B4" t="s">
        <v>15</v>
      </c>
      <c r="F4">
        <v>2</v>
      </c>
    </row>
    <row r="5" spans="2:6" x14ac:dyDescent="0.2">
      <c r="F5">
        <v>3</v>
      </c>
    </row>
    <row r="6" spans="2:6" x14ac:dyDescent="0.2">
      <c r="F6">
        <v>4</v>
      </c>
    </row>
    <row r="7" spans="2:6" x14ac:dyDescent="0.2">
      <c r="F7">
        <v>5</v>
      </c>
    </row>
    <row r="8" spans="2:6" x14ac:dyDescent="0.2">
      <c r="F8">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23565821A64F4DB43C0746FF5BEBDA" ma:contentTypeVersion="8" ma:contentTypeDescription="Create a new document." ma:contentTypeScope="" ma:versionID="251b311f1e2c3bcb34fa381c2aa83966">
  <xsd:schema xmlns:xsd="http://www.w3.org/2001/XMLSchema" xmlns:xs="http://www.w3.org/2001/XMLSchema" xmlns:p="http://schemas.microsoft.com/office/2006/metadata/properties" xmlns:ns3="4c12adb1-a6bf-4e4f-be37-0f3a9410564c" xmlns:ns4="cb142c57-6530-4f66-8469-0d1132df9f1d" targetNamespace="http://schemas.microsoft.com/office/2006/metadata/properties" ma:root="true" ma:fieldsID="ecc75a9f8dace2abe3ce5dbf967cdf2f" ns3:_="" ns4:_="">
    <xsd:import namespace="4c12adb1-a6bf-4e4f-be37-0f3a9410564c"/>
    <xsd:import namespace="cb142c57-6530-4f66-8469-0d1132df9f1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12adb1-a6bf-4e4f-be37-0f3a9410564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142c57-6530-4f66-8469-0d1132df9f1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b142c57-6530-4f66-8469-0d1132df9f1d" xsi:nil="true"/>
  </documentManagement>
</p:properties>
</file>

<file path=customXml/itemProps1.xml><?xml version="1.0" encoding="utf-8"?>
<ds:datastoreItem xmlns:ds="http://schemas.openxmlformats.org/officeDocument/2006/customXml" ds:itemID="{EAABD4E0-FBEC-43F5-8FF2-1A23B3D28287}">
  <ds:schemaRefs>
    <ds:schemaRef ds:uri="http://schemas.microsoft.com/sharepoint/v3/contenttype/forms"/>
  </ds:schemaRefs>
</ds:datastoreItem>
</file>

<file path=customXml/itemProps2.xml><?xml version="1.0" encoding="utf-8"?>
<ds:datastoreItem xmlns:ds="http://schemas.openxmlformats.org/officeDocument/2006/customXml" ds:itemID="{6FB226D6-6F0A-4D95-B3E6-5EF9425E9E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12adb1-a6bf-4e4f-be37-0f3a9410564c"/>
    <ds:schemaRef ds:uri="cb142c57-6530-4f66-8469-0d1132df9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87DF31-8E36-4824-825B-672E61935800}">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4c12adb1-a6bf-4e4f-be37-0f3a9410564c"/>
    <ds:schemaRef ds:uri="http://purl.org/dc/terms/"/>
    <ds:schemaRef ds:uri="http://purl.org/dc/elements/1.1/"/>
    <ds:schemaRef ds:uri="cb142c57-6530-4f66-8469-0d1132df9f1d"/>
    <ds:schemaRef ds:uri="http://schemas.microsoft.com/office/infopath/2007/PartnerControls"/>
  </ds:schemaRefs>
</ds:datastoreItem>
</file>

<file path=docMetadata/LabelInfo.xml><?xml version="1.0" encoding="utf-8"?>
<clbl:labelList xmlns:clbl="http://schemas.microsoft.com/office/2020/mipLabelMetadata">
  <clbl:label id="{3847dec6-63b2-43f9-a6d0-58a40aaa1a10}" enabled="0" method="" siteId="{3847dec6-63b2-43f9-a6d0-58a40aaa1a10}"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Tax Cut Calculator</vt:lpstr>
      <vt:lpstr>HI</vt:lpstr>
      <vt:lpstr>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2024-05-23T00:25:02Z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0x0101000823565821A64F4DB43C0746FF5BEBDA</vt:lpwstr>
  </property>
</Properties>
</file>